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resin_quantity\"/>
    </mc:Choice>
  </mc:AlternateContent>
  <xr:revisionPtr revIDLastSave="0" documentId="13_ncr:1_{FA310A5A-AD4A-4434-A713-A1D1D2CBCAE7}" xr6:coauthVersionLast="47" xr6:coauthVersionMax="47" xr10:uidLastSave="{00000000-0000-0000-0000-000000000000}"/>
  <workbookProtection workbookAlgorithmName="SHA-512" workbookHashValue="WIGOY10XqV+rN7WU8q2z0f/ghXIxereHToZup0vdEt3L/be2oyJVDtSmJcJ48lY0xjs5Lw03nKlguo6FPJAcpQ==" workbookSaltValue="cPBH7ptef2FS69jwTfYN1Q==" workbookSpinCount="100000" lockStructure="1"/>
  <bookViews>
    <workbookView showSheetTabs="0" xWindow="-120" yWindow="-120" windowWidth="29040" windowHeight="15720" xr2:uid="{371A516F-F1C0-439B-A4EE-7BA355A94163}"/>
  </bookViews>
  <sheets>
    <sheet name="GT&amp;CONDITIONS" sheetId="8" r:id="rId1"/>
    <sheet name="Rod &amp; Bars Resin Quantity" sheetId="6" r:id="rId2"/>
    <sheet name="Foglio2" sheetId="2" state="hidden" r:id="rId3"/>
  </sheets>
  <definedNames>
    <definedName name="a">#N/A</definedName>
    <definedName name="ACCA">Foglio2!$E$2:$E$7</definedName>
    <definedName name="_xlnm.Print_Area" localSheetId="1">'Rod &amp; Bars Resin Quantity'!$A$1:$I$55</definedName>
    <definedName name="B">"#REF!"</definedName>
    <definedName name="CHIODI">#N/A</definedName>
    <definedName name="duedue">Foglio2!$E$9</definedName>
    <definedName name="Esacc">#N/A</definedName>
    <definedName name="eseacc">#N/A</definedName>
    <definedName name="h0">"#REF!"</definedName>
    <definedName name="kiodi">#N/A</definedName>
    <definedName name="LAYER">#REF!</definedName>
    <definedName name="luce">"#REF!"</definedName>
    <definedName name="Q">"#REF!"</definedName>
    <definedName name="Racc">#N/A</definedName>
    <definedName name="raggio">"#REF!"</definedName>
    <definedName name="Rcls">#N/A</definedName>
    <definedName name="SCREWS">#REF!</definedName>
    <definedName name="soluzione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C15" i="6"/>
  <c r="C38" i="6" s="1"/>
  <c r="C43" i="6" s="1"/>
  <c r="F43" i="6" s="1"/>
  <c r="V4" i="6"/>
  <c r="V5" i="6"/>
  <c r="V6" i="6"/>
  <c r="V7" i="6"/>
  <c r="V8" i="6"/>
  <c r="V9" i="6"/>
  <c r="V10" i="6"/>
  <c r="V3" i="6"/>
  <c r="F38" i="6" l="1"/>
  <c r="C26" i="6"/>
  <c r="M18" i="6"/>
  <c r="C27" i="6"/>
  <c r="D14" i="6"/>
  <c r="D15" i="6"/>
  <c r="C40" i="6" l="1"/>
  <c r="D16" i="6"/>
  <c r="B34" i="6" l="1"/>
  <c r="F34" i="6"/>
  <c r="C47" i="6"/>
  <c r="C48" i="6" s="1"/>
  <c r="C31" i="6" s="1"/>
  <c r="F40" i="6"/>
  <c r="F47" i="6" s="1"/>
  <c r="F48" i="6" s="1"/>
  <c r="G34" i="6" s="1"/>
  <c r="G31" i="6" l="1"/>
  <c r="C44" i="6"/>
  <c r="F44" i="6"/>
</calcChain>
</file>

<file path=xl/sharedStrings.xml><?xml version="1.0" encoding="utf-8"?>
<sst xmlns="http://schemas.openxmlformats.org/spreadsheetml/2006/main" count="131" uniqueCount="96">
  <si>
    <t>INDEX</t>
  </si>
  <si>
    <t>ml</t>
  </si>
  <si>
    <t>RESIN QUANTITY CALCULATION</t>
  </si>
  <si>
    <t>FIX300</t>
  </si>
  <si>
    <t>[300]</t>
  </si>
  <si>
    <t>FIX420</t>
  </si>
  <si>
    <t>[420]</t>
  </si>
  <si>
    <t>HYB-FIX Hybrid Chemical Anchor [280 ml]</t>
  </si>
  <si>
    <t>HYB280</t>
  </si>
  <si>
    <t>[280]</t>
  </si>
  <si>
    <t>HYB-FIX Hybrid Chemical Anchor [420 ml]</t>
  </si>
  <si>
    <t>Product Selection</t>
  </si>
  <si>
    <t>[ 410 ]</t>
  </si>
  <si>
    <t>VIN410N</t>
  </si>
  <si>
    <t>Overage Factor</t>
  </si>
  <si>
    <t>Waste Factor</t>
  </si>
  <si>
    <t>Unit Conversion</t>
  </si>
  <si>
    <t>Unit conversions are not considered in the calculation of resin or epoxy and are provided for the user's convenience</t>
  </si>
  <si>
    <t>ORDER SUMMARY</t>
  </si>
  <si>
    <r>
      <t>mm</t>
    </r>
    <r>
      <rPr>
        <vertAlign val="superscript"/>
        <sz val="11"/>
        <rFont val="Arial Narrow"/>
        <family val="2"/>
      </rPr>
      <t>3</t>
    </r>
  </si>
  <si>
    <t>Liters</t>
  </si>
  <si>
    <t>Including waste factor</t>
  </si>
  <si>
    <t>code</t>
  </si>
  <si>
    <t>CARTRIDGES</t>
  </si>
  <si>
    <t>CALCULATIONS</t>
  </si>
  <si>
    <r>
      <t>mm</t>
    </r>
    <r>
      <rPr>
        <vertAlign val="superscript"/>
        <sz val="10"/>
        <rFont val="Verdana"/>
        <family val="2"/>
      </rPr>
      <t>2</t>
    </r>
  </si>
  <si>
    <r>
      <t>m</t>
    </r>
    <r>
      <rPr>
        <vertAlign val="superscript"/>
        <sz val="10"/>
        <rFont val="Verdana"/>
        <family val="2"/>
      </rPr>
      <t>2</t>
    </r>
  </si>
  <si>
    <t>Area Difference</t>
  </si>
  <si>
    <t>"Net" Volume to be Filled</t>
  </si>
  <si>
    <r>
      <t>mm</t>
    </r>
    <r>
      <rPr>
        <vertAlign val="superscript"/>
        <sz val="10"/>
        <rFont val="Verdana"/>
        <family val="2"/>
      </rPr>
      <t>3</t>
    </r>
  </si>
  <si>
    <r>
      <t>dm</t>
    </r>
    <r>
      <rPr>
        <vertAlign val="superscript"/>
        <sz val="10"/>
        <rFont val="Verdana"/>
        <family val="2"/>
      </rPr>
      <t xml:space="preserve">3 </t>
    </r>
    <r>
      <rPr>
        <sz val="10"/>
        <rFont val="Verdana"/>
        <family val="2"/>
      </rPr>
      <t>(or liters)</t>
    </r>
  </si>
  <si>
    <r>
      <t>dm</t>
    </r>
    <r>
      <rPr>
        <b/>
        <vertAlign val="superscript"/>
        <sz val="10"/>
        <rFont val="Verdana"/>
        <family val="2"/>
      </rPr>
      <t xml:space="preserve">3 </t>
    </r>
    <r>
      <rPr>
        <b/>
        <sz val="10"/>
        <rFont val="Verdana"/>
        <family val="2"/>
      </rPr>
      <t>(or liters)</t>
    </r>
  </si>
  <si>
    <t>Volume to be Filled Considering Waste</t>
  </si>
  <si>
    <t>Single Hole Volume</t>
  </si>
  <si>
    <t>Total Hole Volume</t>
  </si>
  <si>
    <t>NOTES:</t>
  </si>
  <si>
    <t>for doweling threaded rods and bars in solid materials</t>
  </si>
  <si>
    <t>PRODUCT AND HOLE GEOMETRY</t>
  </si>
  <si>
    <t>Hole Diameter</t>
  </si>
  <si>
    <t>Rod Diameter</t>
  </si>
  <si>
    <t>Hole Depth</t>
  </si>
  <si>
    <t>Total No. of Holes</t>
  </si>
  <si>
    <t>Total Hole Volume*</t>
  </si>
  <si>
    <t>Hole Area</t>
  </si>
  <si>
    <t>Rod Area</t>
  </si>
  <si>
    <t>Fissaggi</t>
  </si>
  <si>
    <t>VIN-FIX</t>
  </si>
  <si>
    <t>VIN-FIX PRO</t>
  </si>
  <si>
    <t>SKR-E 12</t>
  </si>
  <si>
    <t>HYB-FIX</t>
  </si>
  <si>
    <t>EPO-FIX PLUS</t>
  </si>
  <si>
    <t>Language</t>
  </si>
  <si>
    <t>EN</t>
  </si>
  <si>
    <t>1. SUBJECT</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</si>
  <si>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</si>
  <si>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</si>
  <si>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</si>
  <si>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</si>
  <si>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</si>
  <si>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</si>
  <si>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</si>
  <si>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These general conditions constitute the entire agreement between RB and the user regarding the subject matter and replace all previous, oral or written agreements, as well as any agreements between RB and the user.</t>
  </si>
  <si>
    <t>In the event of differences between versions of these conditions in the various languages, the English text is binding and takes precedence with respect to the translations.</t>
  </si>
  <si>
    <t>This agreement and any relationship between the parties is governed exclusively by the Italian law. 
Any dispute that may arise between the parties in relation to this agreement, that cannot be resolved amicably, shall be brought before the court of Bolzano.</t>
  </si>
  <si>
    <t>Refer to the privacy policy available at the link:</t>
  </si>
  <si>
    <t>https://www.rothoblaas.com/privacy-policy</t>
  </si>
  <si>
    <t>ACCEPT</t>
  </si>
  <si>
    <t>2. RB RIGHTS AND OBLIGATIONS</t>
  </si>
  <si>
    <t>3. USER RIGHTS AND OBLIGATIONS</t>
  </si>
  <si>
    <t>4. COPYRIGHTS</t>
  </si>
  <si>
    <t>5. DURATION, WITHDRAWAL AND TERMINATION</t>
  </si>
  <si>
    <t>6. RESPONSIBILITY</t>
  </si>
  <si>
    <t>7. REFUND</t>
  </si>
  <si>
    <t>8. MISCELLANEOUS</t>
  </si>
  <si>
    <t>9. LANGUAGE</t>
  </si>
  <si>
    <t>10. APPLICABLE LAW AND COURT OF JURISDICTION</t>
  </si>
  <si>
    <t>11. PRIVACY</t>
  </si>
  <si>
    <t>EPO585</t>
  </si>
  <si>
    <t>EPO-FIX Epoxy Chemical Anchor [585 ml]</t>
  </si>
  <si>
    <t>[585]</t>
  </si>
  <si>
    <t>HYB420</t>
  </si>
  <si>
    <t>d1 [mm]</t>
  </si>
  <si>
    <t>d2 [mm]</t>
  </si>
  <si>
    <t>RESIN QUANTITY CALCULATOR</t>
  </si>
  <si>
    <t>d0 [mm]</t>
  </si>
  <si>
    <t>GENERAL TERMS AND CONDITIONS OF THE LICENSE AGREEMENT FOR THE USE OF THE SPREADSHEET "Resin_Quantity_Calculator"</t>
  </si>
  <si>
    <t>2. This calculation estimates resin quantity based on the selected overage factor. Overage is often dependent on the application and intaller experience</t>
  </si>
  <si>
    <t>3. Rothoblaas reserves the right to update or change calculation methods, designs or models without notice or liability</t>
  </si>
  <si>
    <t>4. Visit www.rothoblaas.com for the most up to date design resources</t>
  </si>
  <si>
    <t>5. Product application and injection shall be according to Rothoblaas literature for the intended use</t>
  </si>
  <si>
    <t>1. This calculation estimates resin quantity considering the following application guideline given in product ETA:</t>
  </si>
  <si>
    <t>Resin_Quantity_Calculator
v.1.06</t>
  </si>
  <si>
    <t xml:space="preserve">RESIN QUANTITY CALCULATOR version 1.06  </t>
  </si>
  <si>
    <t>VIN-FIX Vinylester Chemical Anchor [420 ml]</t>
  </si>
  <si>
    <t>VIN-FIX Vinylester Chemical Anchor [300 ml]</t>
  </si>
  <si>
    <t>VIN-FIX PRO NORDIC Vinylester Chemical Anchor [410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</si>
</sst>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
    <numFmt numFmtId="166" formatCode="#,##0.0&quot; mm&quot;"/>
    <numFmt numFmtId="167" formatCode="#,##0.00&quot; in&quot;"/>
    <numFmt numFmtId="168" formatCode="#,##0&quot; mm&quot;"/>
    <numFmt numFmtId="169" formatCode="&quot;M&quot;#,##0&quot; mm&quot;"/>
    <numFmt numFmtId="170" formatCode="0.0000000"/>
  </numFmts>
  <fonts count="32" x14ac:knownFonts="1">
    <font>
      <sz val="11"/>
      <color theme="1"/>
      <name val="Calibri"/>
      <family val="2"/>
      <scheme val="minor"/>
    </font>
    <font>
      <sz val="10"/>
      <color theme="1"/>
      <name val="Verdana"/>
      <family val="2"/>
    </font>
    <font>
      <sz val="11"/>
      <name val="Calibri"/>
      <family val="2"/>
      <scheme val="minor"/>
    </font>
    <font>
      <sz val="10"/>
      <name val="Arial"/>
      <family val="2"/>
    </font>
    <font>
      <sz val="10"/>
      <name val="Arial Narrow"/>
      <family val="2"/>
    </font>
    <font>
      <b/>
      <sz val="10"/>
      <name val="Arial Narrow"/>
      <family val="2"/>
    </font>
    <font>
      <sz val="11"/>
      <name val="Arial Narrow"/>
      <family val="2"/>
    </font>
    <font>
      <vertAlign val="superscript"/>
      <sz val="11"/>
      <name val="Arial Narrow"/>
      <family val="2"/>
    </font>
    <font>
      <sz val="10"/>
      <color rgb="FF2EA5EE"/>
      <name val="Arial Narrow"/>
      <family val="2"/>
    </font>
    <font>
      <sz val="11"/>
      <color theme="1"/>
      <name val="Calibri"/>
      <family val="2"/>
      <scheme val="minor"/>
    </font>
    <font>
      <sz val="10"/>
      <name val="Verdana"/>
      <family val="2"/>
    </font>
    <font>
      <b/>
      <sz val="10"/>
      <name val="Verdana"/>
      <family val="2"/>
    </font>
    <font>
      <sz val="9"/>
      <color theme="0"/>
      <name val="Verdana"/>
      <family val="2"/>
    </font>
    <font>
      <i/>
      <sz val="10"/>
      <name val="Verdana"/>
      <family val="2"/>
    </font>
    <font>
      <b/>
      <i/>
      <sz val="10"/>
      <name val="Verdana"/>
      <family val="2"/>
    </font>
    <font>
      <vertAlign val="superscript"/>
      <sz val="10"/>
      <name val="Verdana"/>
      <family val="2"/>
    </font>
    <font>
      <b/>
      <vertAlign val="superscript"/>
      <sz val="10"/>
      <name val="Verdana"/>
      <family val="2"/>
    </font>
    <font>
      <b/>
      <u/>
      <sz val="10"/>
      <name val="Verdana"/>
      <family val="2"/>
    </font>
    <font>
      <sz val="11"/>
      <name val="Verdana"/>
      <family val="2"/>
    </font>
    <font>
      <vertAlign val="superscript"/>
      <sz val="9"/>
      <name val="Verdana"/>
      <family val="2"/>
    </font>
    <font>
      <b/>
      <i/>
      <sz val="11"/>
      <name val="Verdana"/>
      <family val="2"/>
    </font>
    <font>
      <b/>
      <i/>
      <sz val="11"/>
      <color theme="0"/>
      <name val="Verdana"/>
      <family val="2"/>
    </font>
    <font>
      <sz val="8"/>
      <name val="Verdana"/>
      <family val="2"/>
    </font>
    <font>
      <b/>
      <sz val="10"/>
      <color theme="1"/>
      <name val="Verdana"/>
      <family val="2"/>
    </font>
    <font>
      <sz val="7.5"/>
      <name val="Verdana"/>
      <family val="2"/>
    </font>
    <font>
      <sz val="10"/>
      <color theme="0"/>
      <name val="Verdana"/>
      <family val="2"/>
    </font>
    <font>
      <b/>
      <sz val="13"/>
      <color theme="0"/>
      <name val="Verdana"/>
      <family val="2"/>
    </font>
    <font>
      <b/>
      <sz val="14"/>
      <color theme="0"/>
      <name val="Verdana"/>
      <family val="2"/>
    </font>
    <font>
      <b/>
      <sz val="11"/>
      <color theme="1"/>
      <name val="Verdana"/>
      <family val="2"/>
    </font>
    <font>
      <u/>
      <sz val="10"/>
      <color theme="10"/>
      <name val="Verdana"/>
      <family val="2"/>
    </font>
    <font>
      <b/>
      <u/>
      <sz val="14"/>
      <color theme="0"/>
      <name val="Verdana"/>
      <family val="2"/>
    </font>
    <font>
      <sz val="10"/>
      <color rgb="FFFF0000"/>
      <name val="Verdana"/>
      <family val="2"/>
    </font>
  </fonts>
  <fills count="8">
    <fill>
      <patternFill patternType="none"/>
    </fill>
    <fill>
      <patternFill patternType="gray125"/>
    </fill>
    <fill>
      <patternFill patternType="solid">
        <fgColor theme="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0" fontId="3" fillId="0" borderId="0"/>
    <xf numFmtId="0" fontId="9" fillId="0" borderId="0"/>
    <xf numFmtId="9" fontId="9" fillId="0" borderId="0" applyFont="0" applyFill="0" applyBorder="0" applyAlignment="0" applyProtection="0"/>
    <xf numFmtId="0" fontId="1" fillId="0" borderId="0"/>
    <xf numFmtId="0" fontId="29" fillId="0" borderId="0" applyNumberFormat="0" applyFill="0" applyBorder="0" applyAlignment="0" applyProtection="0"/>
  </cellStyleXfs>
  <cellXfs count="82">
    <xf numFmtId="0" fontId="0" fillId="0" borderId="0" xfId="0"/>
    <xf numFmtId="0" fontId="2" fillId="0" borderId="0" xfId="0" applyFont="1"/>
    <xf numFmtId="0" fontId="4" fillId="0" borderId="0" xfId="1" applyFont="1"/>
    <xf numFmtId="0" fontId="3" fillId="0" borderId="0" xfId="1"/>
    <xf numFmtId="0" fontId="8" fillId="0" borderId="0" xfId="1" applyFont="1" applyAlignment="1">
      <alignment horizontal="center"/>
    </xf>
    <xf numFmtId="0" fontId="4" fillId="2" borderId="0" xfId="1" applyFont="1" applyFill="1"/>
    <xf numFmtId="0" fontId="10" fillId="0" borderId="0" xfId="1" applyFont="1"/>
    <xf numFmtId="0" fontId="4" fillId="4" borderId="0" xfId="1" applyFont="1" applyFill="1"/>
    <xf numFmtId="0" fontId="10" fillId="5" borderId="1" xfId="1" applyFont="1" applyFill="1" applyBorder="1" applyAlignment="1" applyProtection="1">
      <alignment horizontal="center"/>
      <protection locked="0"/>
    </xf>
    <xf numFmtId="166" fontId="10" fillId="5" borderId="1" xfId="1" applyNumberFormat="1" applyFont="1" applyFill="1" applyBorder="1" applyAlignment="1" applyProtection="1">
      <alignment horizontal="center"/>
      <protection locked="0"/>
    </xf>
    <xf numFmtId="0" fontId="10" fillId="0" borderId="0" xfId="1" applyFont="1" applyAlignment="1">
      <alignment horizontal="center"/>
    </xf>
    <xf numFmtId="9" fontId="10" fillId="5" borderId="1" xfId="3" applyFont="1" applyFill="1" applyBorder="1" applyAlignment="1" applyProtection="1">
      <alignment horizontal="center"/>
      <protection locked="0"/>
    </xf>
    <xf numFmtId="0" fontId="10" fillId="0" borderId="0" xfId="1" applyFont="1" applyProtection="1">
      <protection locked="0"/>
    </xf>
    <xf numFmtId="0" fontId="4" fillId="6" borderId="0" xfId="1" applyFont="1" applyFill="1"/>
    <xf numFmtId="0" fontId="10" fillId="6" borderId="0" xfId="1" applyFont="1" applyFill="1"/>
    <xf numFmtId="0" fontId="4" fillId="6" borderId="0" xfId="1" applyFont="1" applyFill="1" applyAlignment="1">
      <alignment horizontal="center"/>
    </xf>
    <xf numFmtId="164" fontId="4" fillId="6" borderId="0" xfId="1" applyNumberFormat="1" applyFont="1" applyFill="1" applyAlignment="1">
      <alignment horizontal="center"/>
    </xf>
    <xf numFmtId="0" fontId="5" fillId="0" borderId="1" xfId="1" applyFont="1" applyBorder="1" applyAlignment="1">
      <alignment horizontal="center"/>
    </xf>
    <xf numFmtId="0" fontId="11" fillId="6" borderId="7" xfId="1" applyFont="1" applyFill="1" applyBorder="1" applyAlignment="1">
      <alignment vertical="center"/>
    </xf>
    <xf numFmtId="1" fontId="21" fillId="3" borderId="5" xfId="1" applyNumberFormat="1" applyFont="1" applyFill="1" applyBorder="1" applyAlignment="1">
      <alignment horizontal="center" vertical="center"/>
    </xf>
    <xf numFmtId="0" fontId="20" fillId="0" borderId="4" xfId="1" applyFont="1" applyBorder="1" applyAlignment="1">
      <alignment horizontal="left" vertical="center"/>
    </xf>
    <xf numFmtId="167" fontId="10" fillId="6" borderId="0" xfId="1" applyNumberFormat="1" applyFont="1" applyFill="1" applyAlignment="1">
      <alignment horizontal="center"/>
    </xf>
    <xf numFmtId="3" fontId="10" fillId="6" borderId="0" xfId="1" applyNumberFormat="1" applyFont="1" applyFill="1" applyAlignment="1">
      <alignment horizontal="center"/>
    </xf>
    <xf numFmtId="0" fontId="6" fillId="6" borderId="0" xfId="1" applyFont="1" applyFill="1"/>
    <xf numFmtId="2" fontId="11" fillId="6" borderId="0" xfId="1" applyNumberFormat="1" applyFont="1" applyFill="1" applyAlignment="1">
      <alignment horizontal="center" vertical="center"/>
    </xf>
    <xf numFmtId="0" fontId="14" fillId="6" borderId="0" xfId="1" applyFont="1" applyFill="1" applyAlignment="1">
      <alignment horizontal="left"/>
    </xf>
    <xf numFmtId="0" fontId="19" fillId="6" borderId="0" xfId="1" applyFont="1" applyFill="1"/>
    <xf numFmtId="0" fontId="14" fillId="6" borderId="5" xfId="1" applyFont="1" applyFill="1" applyBorder="1" applyAlignment="1">
      <alignment vertical="center"/>
    </xf>
    <xf numFmtId="0" fontId="18" fillId="6" borderId="6" xfId="1" applyFont="1" applyFill="1" applyBorder="1" applyAlignment="1">
      <alignment vertical="center"/>
    </xf>
    <xf numFmtId="0" fontId="13" fillId="6" borderId="5" xfId="1" applyFont="1" applyFill="1" applyBorder="1" applyAlignment="1">
      <alignment horizontal="right" vertical="center"/>
    </xf>
    <xf numFmtId="0" fontId="14" fillId="6" borderId="6" xfId="1" applyFont="1" applyFill="1" applyBorder="1" applyAlignment="1">
      <alignment horizontal="left" vertical="center"/>
    </xf>
    <xf numFmtId="165" fontId="10" fillId="6" borderId="0" xfId="1" applyNumberFormat="1" applyFont="1" applyFill="1" applyAlignment="1">
      <alignment horizontal="center"/>
    </xf>
    <xf numFmtId="0" fontId="10" fillId="6" borderId="0" xfId="1" applyFont="1" applyFill="1" applyAlignment="1">
      <alignment horizontal="center"/>
    </xf>
    <xf numFmtId="164" fontId="10" fillId="6" borderId="0" xfId="1" applyNumberFormat="1" applyFont="1" applyFill="1" applyAlignment="1">
      <alignment horizontal="center"/>
    </xf>
    <xf numFmtId="0" fontId="17" fillId="6" borderId="0" xfId="1" applyFont="1" applyFill="1" applyAlignment="1">
      <alignment horizontal="left"/>
    </xf>
    <xf numFmtId="0" fontId="11" fillId="6" borderId="0" xfId="1" applyFont="1" applyFill="1"/>
    <xf numFmtId="0" fontId="22" fillId="6" borderId="0" xfId="1" applyFont="1" applyFill="1"/>
    <xf numFmtId="0" fontId="3" fillId="6" borderId="0" xfId="1" applyFill="1"/>
    <xf numFmtId="0" fontId="23" fillId="6" borderId="0" xfId="0" applyFont="1" applyFill="1" applyAlignment="1" applyProtection="1">
      <alignment horizontal="left"/>
      <protection hidden="1"/>
    </xf>
    <xf numFmtId="0" fontId="22" fillId="6" borderId="0" xfId="0" applyFont="1" applyFill="1" applyAlignment="1" applyProtection="1">
      <alignment horizontal="left"/>
      <protection hidden="1"/>
    </xf>
    <xf numFmtId="0" fontId="24" fillId="6" borderId="0" xfId="0" applyFont="1" applyFill="1" applyAlignment="1" applyProtection="1">
      <alignment horizontal="left"/>
      <protection hidden="1"/>
    </xf>
    <xf numFmtId="0" fontId="10" fillId="6" borderId="0" xfId="1" applyFont="1" applyFill="1" applyAlignment="1">
      <alignment horizontal="right"/>
    </xf>
    <xf numFmtId="0" fontId="11" fillId="6" borderId="0" xfId="1" applyFont="1" applyFill="1" applyAlignment="1">
      <alignment horizontal="center"/>
    </xf>
    <xf numFmtId="0" fontId="4" fillId="7" borderId="0" xfId="1" applyFont="1" applyFill="1"/>
    <xf numFmtId="0" fontId="10" fillId="7" borderId="0" xfId="1" applyFont="1" applyFill="1"/>
    <xf numFmtId="0" fontId="22" fillId="7" borderId="0" xfId="1" applyFont="1" applyFill="1"/>
    <xf numFmtId="9" fontId="10" fillId="6" borderId="0" xfId="3" applyFont="1" applyFill="1" applyBorder="1" applyAlignment="1" applyProtection="1">
      <alignment horizontal="center"/>
    </xf>
    <xf numFmtId="167" fontId="10" fillId="7" borderId="0" xfId="1" applyNumberFormat="1" applyFont="1" applyFill="1" applyAlignment="1">
      <alignment horizontal="center"/>
    </xf>
    <xf numFmtId="166" fontId="10" fillId="7" borderId="0" xfId="1" applyNumberFormat="1" applyFont="1" applyFill="1" applyAlignment="1">
      <alignment horizontal="center"/>
    </xf>
    <xf numFmtId="0" fontId="25" fillId="2" borderId="0" xfId="4" applyFont="1" applyFill="1"/>
    <xf numFmtId="0" fontId="1" fillId="0" borderId="0" xfId="4"/>
    <xf numFmtId="0" fontId="25" fillId="2" borderId="0" xfId="4" applyFont="1" applyFill="1" applyAlignment="1">
      <alignment horizontal="center" vertical="center"/>
    </xf>
    <xf numFmtId="0" fontId="26" fillId="2" borderId="0" xfId="4" applyFont="1" applyFill="1" applyAlignment="1">
      <alignment horizontal="center"/>
    </xf>
    <xf numFmtId="0" fontId="1" fillId="4" borderId="0" xfId="4" applyFill="1"/>
    <xf numFmtId="0" fontId="28" fillId="4" borderId="0" xfId="4" applyFont="1" applyFill="1" applyAlignment="1">
      <alignment horizontal="left" vertical="center"/>
    </xf>
    <xf numFmtId="0" fontId="1" fillId="4" borderId="0" xfId="4" applyFill="1" applyAlignment="1">
      <alignment horizontal="left"/>
    </xf>
    <xf numFmtId="0" fontId="1" fillId="4" borderId="0" xfId="4" applyFill="1" applyAlignment="1">
      <alignment horizontal="left" vertical="center" wrapText="1"/>
    </xf>
    <xf numFmtId="0" fontId="1" fillId="0" borderId="0" xfId="4" applyAlignment="1">
      <alignment horizontal="left" vertical="center" wrapText="1"/>
    </xf>
    <xf numFmtId="0" fontId="1" fillId="4" borderId="0" xfId="4" applyFill="1" applyAlignment="1">
      <alignment horizontal="left" vertical="center"/>
    </xf>
    <xf numFmtId="0" fontId="29" fillId="0" borderId="0" xfId="5"/>
    <xf numFmtId="0" fontId="1" fillId="2" borderId="0" xfId="4" applyFill="1"/>
    <xf numFmtId="0" fontId="31" fillId="0" borderId="0" xfId="1" applyFont="1" applyProtection="1">
      <protection locked="0"/>
    </xf>
    <xf numFmtId="168" fontId="10" fillId="5" borderId="1" xfId="1" applyNumberFormat="1" applyFont="1" applyFill="1" applyBorder="1" applyAlignment="1" applyProtection="1">
      <alignment horizontal="center"/>
      <protection locked="0"/>
    </xf>
    <xf numFmtId="167" fontId="10" fillId="5" borderId="1" xfId="1" applyNumberFormat="1" applyFont="1" applyFill="1" applyBorder="1" applyAlignment="1" applyProtection="1">
      <alignment horizontal="center"/>
      <protection locked="0"/>
    </xf>
    <xf numFmtId="169" fontId="10" fillId="5" borderId="1" xfId="1" applyNumberFormat="1" applyFont="1" applyFill="1" applyBorder="1" applyAlignment="1" applyProtection="1">
      <alignment horizontal="center"/>
      <protection locked="0"/>
    </xf>
    <xf numFmtId="168" fontId="10" fillId="0" borderId="0" xfId="1" applyNumberFormat="1" applyFont="1" applyAlignment="1">
      <alignment horizontal="center"/>
    </xf>
    <xf numFmtId="170" fontId="10" fillId="6" borderId="0" xfId="1" applyNumberFormat="1" applyFont="1" applyFill="1" applyAlignment="1">
      <alignment horizontal="center"/>
    </xf>
    <xf numFmtId="164" fontId="11" fillId="6" borderId="0" xfId="1" applyNumberFormat="1" applyFont="1" applyFill="1" applyAlignment="1">
      <alignment horizontal="center"/>
    </xf>
    <xf numFmtId="0" fontId="22" fillId="7" borderId="0" xfId="1" applyFont="1" applyFill="1" applyAlignment="1">
      <alignment vertical="top"/>
    </xf>
    <xf numFmtId="0" fontId="1" fillId="4" borderId="0" xfId="4" applyFill="1" applyAlignment="1">
      <alignment horizontal="left" vertical="center" wrapText="1"/>
    </xf>
    <xf numFmtId="0" fontId="25" fillId="2" borderId="0" xfId="4" applyFont="1" applyFill="1" applyAlignment="1">
      <alignment horizontal="center" wrapText="1"/>
    </xf>
    <xf numFmtId="0" fontId="11" fillId="0" borderId="0" xfId="4" applyFont="1" applyAlignment="1">
      <alignment horizontal="center" vertical="center"/>
    </xf>
    <xf numFmtId="0" fontId="27" fillId="2" borderId="0" xfId="4" applyFont="1" applyFill="1" applyAlignment="1">
      <alignment horizontal="center" wrapText="1"/>
    </xf>
    <xf numFmtId="0" fontId="29" fillId="4" borderId="0" xfId="5" applyFill="1" applyAlignment="1">
      <alignment horizontal="left" vertical="center" wrapText="1"/>
    </xf>
    <xf numFmtId="0" fontId="30" fillId="2" borderId="0" xfId="4" applyFont="1" applyFill="1" applyAlignment="1">
      <alignment horizontal="center" vertical="center"/>
    </xf>
    <xf numFmtId="0" fontId="11" fillId="5" borderId="2" xfId="1" applyFont="1" applyFill="1" applyBorder="1" applyAlignment="1" applyProtection="1">
      <alignment horizontal="center"/>
      <protection locked="0"/>
    </xf>
    <xf numFmtId="0" fontId="11" fillId="5" borderId="7" xfId="1" applyFont="1" applyFill="1" applyBorder="1" applyAlignment="1" applyProtection="1">
      <alignment horizontal="center"/>
      <protection locked="0"/>
    </xf>
    <xf numFmtId="0" fontId="11" fillId="5" borderId="3" xfId="1" applyFont="1" applyFill="1" applyBorder="1" applyAlignment="1" applyProtection="1">
      <alignment horizontal="center"/>
      <protection locked="0"/>
    </xf>
    <xf numFmtId="0" fontId="17" fillId="6" borderId="0" xfId="1" applyFont="1" applyFill="1" applyAlignment="1">
      <alignment horizontal="left"/>
    </xf>
    <xf numFmtId="0" fontId="12" fillId="2" borderId="0" xfId="1" applyFont="1" applyFill="1" applyAlignment="1">
      <alignment horizontal="right"/>
    </xf>
    <xf numFmtId="0" fontId="11" fillId="4" borderId="0" xfId="1" applyFont="1" applyFill="1" applyAlignment="1">
      <alignment horizontal="center"/>
    </xf>
    <xf numFmtId="0" fontId="10" fillId="4" borderId="0" xfId="1" applyFont="1" applyFill="1" applyAlignment="1">
      <alignment horizontal="center"/>
    </xf>
  </cellXfs>
  <cellStyles count="6">
    <cellStyle name="Collegamento ipertestuale 2" xfId="5" xr:uid="{1079B2F8-33FA-4DEF-A54B-1FD13067EBB8}"/>
    <cellStyle name="Normale" xfId="0" builtinId="0"/>
    <cellStyle name="Normale 2" xfId="1" xr:uid="{27CF53CA-D6AA-4D48-AD39-F1027EF33B8D}"/>
    <cellStyle name="Normale 3" xfId="4" xr:uid="{7D79E0AB-611E-437A-9656-4F9A1B525FAF}"/>
    <cellStyle name="Normale 3 2" xfId="2" xr:uid="{0344556B-F774-48AE-9A1D-6E63D6F3AB1D}"/>
    <cellStyle name="Percentual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Rod &amp; Bars Resin Quantity'!C12"/><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2" name="Immagine 1">
          <a:extLst>
            <a:ext uri="{FF2B5EF4-FFF2-40B4-BE49-F238E27FC236}">
              <a16:creationId xmlns:a16="http://schemas.microsoft.com/office/drawing/2014/main" id="{5D491CF3-54BA-400D-A0E3-2DAB2557AFC3}"/>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56</xdr:row>
      <xdr:rowOff>28575</xdr:rowOff>
    </xdr:from>
    <xdr:to>
      <xdr:col>3</xdr:col>
      <xdr:colOff>3714750</xdr:colOff>
      <xdr:row>58</xdr:row>
      <xdr:rowOff>123825</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id="{B2FA7439-FC66-461E-A05F-3624C9CCC9FD}"/>
            </a:ext>
          </a:extLst>
        </xdr:cNvPr>
        <xdr:cNvSpPr txBox="1"/>
      </xdr:nvSpPr>
      <xdr:spPr>
        <a:xfrm>
          <a:off x="4133851" y="24298275"/>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38100</xdr:rowOff>
    </xdr:from>
    <xdr:to>
      <xdr:col>2</xdr:col>
      <xdr:colOff>50648</xdr:colOff>
      <xdr:row>3</xdr:row>
      <xdr:rowOff>124652</xdr:rowOff>
    </xdr:to>
    <xdr:pic>
      <xdr:nvPicPr>
        <xdr:cNvPr id="5" name="Immagine 9">
          <a:extLst>
            <a:ext uri="{FF2B5EF4-FFF2-40B4-BE49-F238E27FC236}">
              <a16:creationId xmlns:a16="http://schemas.microsoft.com/office/drawing/2014/main" id="{876B3DDD-864B-46F3-812B-132C7B911E0B}"/>
            </a:ext>
          </a:extLst>
        </xdr:cNvPr>
        <xdr:cNvPicPr>
          <a:picLocks noChangeAspect="1"/>
        </xdr:cNvPicPr>
      </xdr:nvPicPr>
      <xdr:blipFill rotWithShape="1">
        <a:blip xmlns:r="http://schemas.openxmlformats.org/officeDocument/2006/relationships" r:embed="rId1"/>
        <a:srcRect l="7792" t="6154" r="5195" b="7679"/>
        <a:stretch/>
      </xdr:blipFill>
      <xdr:spPr>
        <a:xfrm>
          <a:off x="57150" y="200025"/>
          <a:ext cx="1273023" cy="572327"/>
        </a:xfrm>
        <a:prstGeom prst="rect">
          <a:avLst/>
        </a:prstGeom>
      </xdr:spPr>
    </xdr:pic>
    <xdr:clientData/>
  </xdr:twoCellAnchor>
  <xdr:twoCellAnchor>
    <xdr:from>
      <xdr:col>4</xdr:col>
      <xdr:colOff>1771650</xdr:colOff>
      <xdr:row>12</xdr:row>
      <xdr:rowOff>67469</xdr:rowOff>
    </xdr:from>
    <xdr:to>
      <xdr:col>7</xdr:col>
      <xdr:colOff>953905</xdr:colOff>
      <xdr:row>18</xdr:row>
      <xdr:rowOff>46040</xdr:rowOff>
    </xdr:to>
    <xdr:grpSp>
      <xdr:nvGrpSpPr>
        <xdr:cNvPr id="9" name="Group 8">
          <a:extLst>
            <a:ext uri="{FF2B5EF4-FFF2-40B4-BE49-F238E27FC236}">
              <a16:creationId xmlns:a16="http://schemas.microsoft.com/office/drawing/2014/main" id="{28C6254A-9A18-CF51-EAA5-D26122C8193E}"/>
            </a:ext>
          </a:extLst>
        </xdr:cNvPr>
        <xdr:cNvGrpSpPr/>
      </xdr:nvGrpSpPr>
      <xdr:grpSpPr>
        <a:xfrm>
          <a:off x="5848350" y="2096294"/>
          <a:ext cx="2925580" cy="950121"/>
          <a:chOff x="4050610" y="2315766"/>
          <a:chExt cx="3402917" cy="942977"/>
        </a:xfrm>
      </xdr:grpSpPr>
      <xdr:pic>
        <xdr:nvPicPr>
          <xdr:cNvPr id="2" name="Picture 15">
            <a:extLst>
              <a:ext uri="{FF2B5EF4-FFF2-40B4-BE49-F238E27FC236}">
                <a16:creationId xmlns:a16="http://schemas.microsoft.com/office/drawing/2014/main" id="{B4FA2ED5-F094-48A8-B871-A0C9FE3547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9492" t="15433" r="36720" b="6584"/>
          <a:stretch>
            <a:fillRect/>
          </a:stretch>
        </xdr:blipFill>
        <xdr:spPr bwMode="auto">
          <a:xfrm rot="5400000">
            <a:off x="5280580" y="1085796"/>
            <a:ext cx="942977" cy="340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Box 5">
            <a:extLst>
              <a:ext uri="{FF2B5EF4-FFF2-40B4-BE49-F238E27FC236}">
                <a16:creationId xmlns:a16="http://schemas.microsoft.com/office/drawing/2014/main" id="{1B9C7DB9-B060-7E90-7B9E-CF4439F20F49}"/>
              </a:ext>
            </a:extLst>
          </xdr:cNvPr>
          <xdr:cNvSpPr txBox="1"/>
        </xdr:nvSpPr>
        <xdr:spPr>
          <a:xfrm>
            <a:off x="4869656" y="3046391"/>
            <a:ext cx="1107281" cy="1250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t>Hole Depth</a:t>
            </a:r>
          </a:p>
        </xdr:txBody>
      </xdr:sp>
      <xdr:sp macro="" textlink="">
        <xdr:nvSpPr>
          <xdr:cNvPr id="7" name="TextBox 6">
            <a:extLst>
              <a:ext uri="{FF2B5EF4-FFF2-40B4-BE49-F238E27FC236}">
                <a16:creationId xmlns:a16="http://schemas.microsoft.com/office/drawing/2014/main" id="{BB000E70-5DA9-4F7B-87E2-1464B1AEC5F0}"/>
              </a:ext>
            </a:extLst>
          </xdr:cNvPr>
          <xdr:cNvSpPr txBox="1"/>
        </xdr:nvSpPr>
        <xdr:spPr>
          <a:xfrm rot="5400000">
            <a:off x="7081243" y="2622354"/>
            <a:ext cx="547685" cy="160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t>Ø Hole</a:t>
            </a:r>
          </a:p>
        </xdr:txBody>
      </xdr:sp>
      <xdr:sp macro="" textlink="">
        <xdr:nvSpPr>
          <xdr:cNvPr id="8" name="TextBox 7">
            <a:extLst>
              <a:ext uri="{FF2B5EF4-FFF2-40B4-BE49-F238E27FC236}">
                <a16:creationId xmlns:a16="http://schemas.microsoft.com/office/drawing/2014/main" id="{93E3F92E-A212-45BE-9A90-3445109109E6}"/>
              </a:ext>
            </a:extLst>
          </xdr:cNvPr>
          <xdr:cNvSpPr txBox="1"/>
        </xdr:nvSpPr>
        <xdr:spPr>
          <a:xfrm rot="5400000">
            <a:off x="6929438" y="2661050"/>
            <a:ext cx="476250" cy="107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t>Ø Rod</a:t>
            </a:r>
          </a:p>
        </xdr:txBody>
      </xdr:sp>
    </xdr:grpSp>
    <xdr:clientData/>
  </xdr:twoCellAnchor>
  <xdr:twoCellAnchor editAs="oneCell">
    <xdr:from>
      <xdr:col>1</xdr:col>
      <xdr:colOff>14654</xdr:colOff>
      <xdr:row>51</xdr:row>
      <xdr:rowOff>53488</xdr:rowOff>
    </xdr:from>
    <xdr:to>
      <xdr:col>4</xdr:col>
      <xdr:colOff>1332577</xdr:colOff>
      <xdr:row>56</xdr:row>
      <xdr:rowOff>112490</xdr:rowOff>
    </xdr:to>
    <xdr:pic>
      <xdr:nvPicPr>
        <xdr:cNvPr id="3" name="Immagine 2" descr="Immagine che contiene testo, Carattere, schermata&#10;&#10;Descrizione generata automaticamente">
          <a:extLst>
            <a:ext uri="{FF2B5EF4-FFF2-40B4-BE49-F238E27FC236}">
              <a16:creationId xmlns:a16="http://schemas.microsoft.com/office/drawing/2014/main" id="{BB09645C-6A93-A795-5405-6837C4CAF550}"/>
            </a:ext>
          </a:extLst>
        </xdr:cNvPr>
        <xdr:cNvPicPr>
          <a:picLocks noChangeAspect="1"/>
        </xdr:cNvPicPr>
      </xdr:nvPicPr>
      <xdr:blipFill>
        <a:blip xmlns:r="http://schemas.openxmlformats.org/officeDocument/2006/relationships" r:embed="rId3"/>
        <a:stretch>
          <a:fillRect/>
        </a:stretch>
      </xdr:blipFill>
      <xdr:spPr>
        <a:xfrm>
          <a:off x="376604" y="5968513"/>
          <a:ext cx="5032673" cy="868627"/>
        </a:xfrm>
        <a:prstGeom prst="rect">
          <a:avLst/>
        </a:prstGeom>
        <a:ln w="12700">
          <a:solidFill>
            <a:schemeClr val="tx1"/>
          </a:solidFill>
        </a:ln>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othoblaas.com/privacy-polic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C7BC-E1F5-4881-A229-A6D6D66905AB}">
  <sheetPr codeName="Foglio13"/>
  <dimension ref="A1:K69"/>
  <sheetViews>
    <sheetView showGridLines="0" showRowColHeaders="0" tabSelected="1" zoomScaleNormal="100" workbookViewId="0">
      <selection activeCell="D5" sqref="D5"/>
    </sheetView>
  </sheetViews>
  <sheetFormatPr defaultColWidth="0" defaultRowHeight="12.75" customHeight="1" zeroHeight="1" x14ac:dyDescent="0.2"/>
  <cols>
    <col min="1" max="2" width="6.42578125" style="50" customWidth="1"/>
    <col min="3" max="3" width="21.28515625" style="50" customWidth="1"/>
    <col min="4" max="4" width="89.85546875" style="50" customWidth="1"/>
    <col min="5" max="5" width="21.28515625" style="50" customWidth="1"/>
    <col min="6" max="6" width="6.42578125" style="50" customWidth="1"/>
    <col min="7" max="16384" width="0" style="50" hidden="1"/>
  </cols>
  <sheetData>
    <row r="1" spans="1:11" x14ac:dyDescent="0.2">
      <c r="A1" s="49"/>
      <c r="B1" s="49"/>
      <c r="C1" s="49"/>
      <c r="D1" s="49"/>
      <c r="E1" s="49"/>
      <c r="F1" s="49"/>
    </row>
    <row r="2" spans="1:11" ht="12.95" customHeight="1" x14ac:dyDescent="0.2">
      <c r="A2" s="49"/>
      <c r="B2" s="49"/>
      <c r="C2" s="49"/>
      <c r="D2" s="70" t="s">
        <v>91</v>
      </c>
      <c r="E2" s="51" t="s">
        <v>51</v>
      </c>
      <c r="F2" s="49"/>
    </row>
    <row r="3" spans="1:11" x14ac:dyDescent="0.2">
      <c r="A3" s="49"/>
      <c r="B3" s="49"/>
      <c r="C3" s="49"/>
      <c r="D3" s="70"/>
      <c r="E3" s="71" t="s">
        <v>52</v>
      </c>
      <c r="F3" s="49"/>
    </row>
    <row r="4" spans="1:11" x14ac:dyDescent="0.2">
      <c r="A4" s="49"/>
      <c r="B4" s="49"/>
      <c r="C4" s="49"/>
      <c r="D4" s="70"/>
      <c r="E4" s="71"/>
      <c r="F4" s="49"/>
    </row>
    <row r="5" spans="1:11" x14ac:dyDescent="0.2">
      <c r="A5" s="49"/>
      <c r="B5" s="49"/>
      <c r="C5" s="49"/>
      <c r="D5" s="49"/>
      <c r="E5" s="49"/>
      <c r="F5" s="49"/>
    </row>
    <row r="6" spans="1:11" ht="15.75" x14ac:dyDescent="0.2">
      <c r="A6" s="49"/>
      <c r="B6" s="49"/>
      <c r="C6" s="49"/>
      <c r="D6" s="52" t="s">
        <v>83</v>
      </c>
      <c r="E6" s="49"/>
      <c r="F6" s="49"/>
    </row>
    <row r="7" spans="1:11" ht="12.75" customHeight="1" x14ac:dyDescent="0.2">
      <c r="A7" s="49"/>
      <c r="B7" s="49"/>
      <c r="C7" s="72" t="s">
        <v>85</v>
      </c>
      <c r="D7" s="72"/>
      <c r="E7" s="72"/>
      <c r="F7" s="49"/>
    </row>
    <row r="8" spans="1:11" ht="18" customHeight="1" x14ac:dyDescent="0.2">
      <c r="A8" s="49"/>
      <c r="B8" s="49"/>
      <c r="C8" s="72"/>
      <c r="D8" s="72"/>
      <c r="E8" s="72"/>
      <c r="F8" s="49"/>
    </row>
    <row r="9" spans="1:11" ht="18" customHeight="1" x14ac:dyDescent="0.2">
      <c r="A9" s="49"/>
      <c r="B9" s="49"/>
      <c r="C9" s="72"/>
      <c r="D9" s="72"/>
      <c r="E9" s="72"/>
      <c r="F9" s="49"/>
    </row>
    <row r="10" spans="1:11" x14ac:dyDescent="0.2">
      <c r="A10" s="49"/>
      <c r="B10" s="49"/>
      <c r="C10" s="49"/>
      <c r="D10" s="49"/>
      <c r="E10" s="49"/>
      <c r="F10" s="49"/>
    </row>
    <row r="11" spans="1:11" x14ac:dyDescent="0.2">
      <c r="A11" s="53"/>
      <c r="B11" s="53"/>
      <c r="C11" s="53"/>
      <c r="D11" s="53"/>
      <c r="E11" s="53"/>
      <c r="F11" s="53"/>
    </row>
    <row r="12" spans="1:11" ht="14.25" x14ac:dyDescent="0.2">
      <c r="A12" s="53"/>
      <c r="B12" s="54" t="s">
        <v>53</v>
      </c>
      <c r="C12" s="53"/>
      <c r="D12" s="53"/>
      <c r="E12" s="53"/>
      <c r="F12" s="53"/>
    </row>
    <row r="13" spans="1:11" x14ac:dyDescent="0.2">
      <c r="A13" s="53"/>
      <c r="B13" s="53"/>
      <c r="C13" s="55"/>
      <c r="D13" s="55"/>
      <c r="E13" s="55"/>
      <c r="F13" s="53"/>
    </row>
    <row r="14" spans="1:11" ht="200.1" customHeight="1" x14ac:dyDescent="0.2">
      <c r="A14" s="53"/>
      <c r="B14" s="53"/>
      <c r="C14" s="69" t="s">
        <v>54</v>
      </c>
      <c r="D14" s="69"/>
      <c r="E14" s="69"/>
      <c r="F14" s="53"/>
      <c r="K14" s="57"/>
    </row>
    <row r="15" spans="1:11" x14ac:dyDescent="0.2">
      <c r="A15" s="53"/>
      <c r="B15" s="53"/>
      <c r="C15" s="56"/>
      <c r="D15" s="55"/>
      <c r="E15" s="55"/>
      <c r="F15" s="53"/>
    </row>
    <row r="16" spans="1:11" ht="14.25" x14ac:dyDescent="0.2">
      <c r="A16" s="53"/>
      <c r="B16" s="54" t="s">
        <v>67</v>
      </c>
      <c r="C16" s="58"/>
      <c r="D16" s="55"/>
      <c r="E16" s="55"/>
      <c r="F16" s="53"/>
    </row>
    <row r="17" spans="1:6" x14ac:dyDescent="0.2">
      <c r="A17" s="53"/>
      <c r="B17" s="53"/>
      <c r="C17" s="58"/>
      <c r="D17" s="55"/>
      <c r="E17" s="55"/>
      <c r="F17" s="53"/>
    </row>
    <row r="18" spans="1:6" ht="153" customHeight="1" x14ac:dyDescent="0.2">
      <c r="A18" s="53"/>
      <c r="B18" s="53"/>
      <c r="C18" s="69" t="s">
        <v>55</v>
      </c>
      <c r="D18" s="69"/>
      <c r="E18" s="69"/>
      <c r="F18" s="53"/>
    </row>
    <row r="19" spans="1:6" x14ac:dyDescent="0.2">
      <c r="A19" s="53"/>
      <c r="B19" s="53"/>
      <c r="C19" s="56"/>
      <c r="D19" s="55"/>
      <c r="E19" s="55"/>
      <c r="F19" s="53"/>
    </row>
    <row r="20" spans="1:6" ht="14.25" x14ac:dyDescent="0.2">
      <c r="A20" s="53"/>
      <c r="B20" s="54" t="s">
        <v>68</v>
      </c>
      <c r="C20" s="55"/>
      <c r="D20" s="55"/>
      <c r="E20" s="55"/>
      <c r="F20" s="53"/>
    </row>
    <row r="21" spans="1:6" x14ac:dyDescent="0.2">
      <c r="A21" s="53"/>
      <c r="B21" s="53"/>
      <c r="C21" s="56"/>
      <c r="D21" s="55"/>
      <c r="E21" s="55"/>
      <c r="F21" s="53"/>
    </row>
    <row r="22" spans="1:6" ht="306" customHeight="1" x14ac:dyDescent="0.2">
      <c r="A22" s="53"/>
      <c r="B22" s="53"/>
      <c r="C22" s="69" t="s">
        <v>56</v>
      </c>
      <c r="D22" s="69"/>
      <c r="E22" s="69"/>
      <c r="F22" s="53"/>
    </row>
    <row r="23" spans="1:6" x14ac:dyDescent="0.2">
      <c r="A23" s="53"/>
      <c r="B23" s="53"/>
      <c r="C23" s="56"/>
      <c r="D23" s="55"/>
      <c r="E23" s="55"/>
      <c r="F23" s="53"/>
    </row>
    <row r="24" spans="1:6" ht="14.25" x14ac:dyDescent="0.2">
      <c r="A24" s="53"/>
      <c r="B24" s="54" t="s">
        <v>69</v>
      </c>
      <c r="C24" s="55"/>
      <c r="D24" s="55"/>
      <c r="E24" s="55"/>
      <c r="F24" s="53"/>
    </row>
    <row r="25" spans="1:6" x14ac:dyDescent="0.2">
      <c r="A25" s="53"/>
      <c r="B25" s="53"/>
      <c r="C25" s="56"/>
      <c r="D25" s="55"/>
      <c r="E25" s="55"/>
      <c r="F25" s="53"/>
    </row>
    <row r="26" spans="1:6" ht="63.95" customHeight="1" x14ac:dyDescent="0.2">
      <c r="A26" s="53"/>
      <c r="B26" s="53"/>
      <c r="C26" s="69" t="s">
        <v>57</v>
      </c>
      <c r="D26" s="69"/>
      <c r="E26" s="69"/>
      <c r="F26" s="53"/>
    </row>
    <row r="27" spans="1:6" x14ac:dyDescent="0.2">
      <c r="A27" s="53"/>
      <c r="B27" s="53"/>
      <c r="C27" s="56"/>
      <c r="D27" s="55"/>
      <c r="E27" s="55"/>
      <c r="F27" s="53"/>
    </row>
    <row r="28" spans="1:6" ht="14.25" x14ac:dyDescent="0.2">
      <c r="A28" s="53"/>
      <c r="B28" s="54" t="s">
        <v>70</v>
      </c>
      <c r="C28" s="55"/>
      <c r="D28" s="55"/>
      <c r="E28" s="55"/>
      <c r="F28" s="53"/>
    </row>
    <row r="29" spans="1:6" x14ac:dyDescent="0.2">
      <c r="A29" s="53"/>
      <c r="B29" s="53"/>
      <c r="C29" s="56"/>
      <c r="D29" s="55"/>
      <c r="E29" s="55"/>
      <c r="F29" s="53"/>
    </row>
    <row r="30" spans="1:6" ht="102" customHeight="1" x14ac:dyDescent="0.2">
      <c r="A30" s="53"/>
      <c r="B30" s="53"/>
      <c r="C30" s="69" t="s">
        <v>58</v>
      </c>
      <c r="D30" s="69"/>
      <c r="E30" s="69"/>
      <c r="F30" s="53"/>
    </row>
    <row r="31" spans="1:6" x14ac:dyDescent="0.2">
      <c r="A31" s="53"/>
      <c r="B31" s="53"/>
      <c r="C31" s="56"/>
      <c r="D31" s="55"/>
      <c r="E31" s="55"/>
      <c r="F31" s="53"/>
    </row>
    <row r="32" spans="1:6" ht="14.25" x14ac:dyDescent="0.2">
      <c r="A32" s="53"/>
      <c r="B32" s="54" t="s">
        <v>71</v>
      </c>
      <c r="C32" s="55"/>
      <c r="D32" s="55"/>
      <c r="E32" s="55"/>
      <c r="F32" s="53"/>
    </row>
    <row r="33" spans="1:10" x14ac:dyDescent="0.2">
      <c r="A33" s="53"/>
      <c r="B33" s="53"/>
      <c r="C33" s="56"/>
      <c r="D33" s="55"/>
      <c r="E33" s="55"/>
      <c r="F33" s="53"/>
    </row>
    <row r="34" spans="1:10" ht="280.5" customHeight="1" x14ac:dyDescent="0.2">
      <c r="A34" s="53"/>
      <c r="B34" s="53"/>
      <c r="C34" s="69" t="s">
        <v>59</v>
      </c>
      <c r="D34" s="69"/>
      <c r="E34" s="69"/>
      <c r="F34" s="53"/>
    </row>
    <row r="35" spans="1:10" x14ac:dyDescent="0.2">
      <c r="A35" s="53"/>
      <c r="B35" s="53"/>
      <c r="C35" s="56"/>
      <c r="D35" s="55"/>
      <c r="E35" s="55"/>
      <c r="F35" s="53"/>
    </row>
    <row r="36" spans="1:10" ht="14.25" x14ac:dyDescent="0.2">
      <c r="A36" s="53"/>
      <c r="B36" s="54" t="s">
        <v>72</v>
      </c>
      <c r="C36" s="55"/>
      <c r="D36" s="55"/>
      <c r="E36" s="55"/>
      <c r="F36" s="53"/>
    </row>
    <row r="37" spans="1:10" x14ac:dyDescent="0.2">
      <c r="A37" s="53"/>
      <c r="B37" s="53"/>
      <c r="C37" s="56"/>
      <c r="D37" s="55"/>
      <c r="E37" s="55"/>
      <c r="F37" s="53"/>
    </row>
    <row r="38" spans="1:10" ht="51" customHeight="1" x14ac:dyDescent="0.2">
      <c r="A38" s="53"/>
      <c r="B38" s="53"/>
      <c r="C38" s="69" t="s">
        <v>60</v>
      </c>
      <c r="D38" s="69"/>
      <c r="E38" s="69"/>
      <c r="F38" s="53"/>
    </row>
    <row r="39" spans="1:10" x14ac:dyDescent="0.2">
      <c r="A39" s="53"/>
      <c r="B39" s="53"/>
      <c r="C39" s="56"/>
      <c r="D39" s="55"/>
      <c r="E39" s="55"/>
      <c r="F39" s="53"/>
    </row>
    <row r="40" spans="1:10" ht="14.25" x14ac:dyDescent="0.2">
      <c r="A40" s="53"/>
      <c r="B40" s="54" t="s">
        <v>73</v>
      </c>
      <c r="C40" s="55"/>
      <c r="D40" s="55"/>
      <c r="E40" s="55"/>
      <c r="F40" s="53"/>
    </row>
    <row r="41" spans="1:10" x14ac:dyDescent="0.2">
      <c r="A41" s="53"/>
      <c r="B41" s="53"/>
      <c r="C41" s="56"/>
      <c r="D41" s="55"/>
      <c r="E41" s="55"/>
      <c r="F41" s="53"/>
    </row>
    <row r="42" spans="1:10" ht="25.5" customHeight="1" x14ac:dyDescent="0.2">
      <c r="A42" s="53"/>
      <c r="B42" s="53"/>
      <c r="C42" s="69" t="s">
        <v>61</v>
      </c>
      <c r="D42" s="69"/>
      <c r="E42" s="69"/>
      <c r="F42" s="53"/>
    </row>
    <row r="43" spans="1:10" x14ac:dyDescent="0.2">
      <c r="A43" s="53"/>
      <c r="B43" s="53"/>
      <c r="C43" s="56"/>
      <c r="D43" s="55"/>
      <c r="E43" s="55"/>
      <c r="F43" s="53"/>
    </row>
    <row r="44" spans="1:10" ht="14.25" x14ac:dyDescent="0.2">
      <c r="A44" s="53"/>
      <c r="B44" s="54" t="s">
        <v>74</v>
      </c>
      <c r="C44" s="55"/>
      <c r="D44" s="55"/>
      <c r="E44" s="55"/>
      <c r="F44" s="53"/>
    </row>
    <row r="45" spans="1:10" x14ac:dyDescent="0.2">
      <c r="A45" s="53"/>
      <c r="B45" s="53"/>
      <c r="C45" s="56"/>
      <c r="D45" s="55"/>
      <c r="E45" s="55"/>
      <c r="F45" s="53"/>
    </row>
    <row r="46" spans="1:10" ht="25.5" customHeight="1" x14ac:dyDescent="0.2">
      <c r="A46" s="53"/>
      <c r="B46" s="53"/>
      <c r="C46" s="69" t="s">
        <v>62</v>
      </c>
      <c r="D46" s="69"/>
      <c r="E46" s="69"/>
      <c r="F46" s="53"/>
    </row>
    <row r="47" spans="1:10" x14ac:dyDescent="0.2">
      <c r="A47" s="53"/>
      <c r="B47" s="53"/>
      <c r="C47" s="56"/>
      <c r="D47" s="55"/>
      <c r="E47" s="55"/>
      <c r="F47" s="53"/>
    </row>
    <row r="48" spans="1:10" ht="14.25" x14ac:dyDescent="0.2">
      <c r="A48" s="53"/>
      <c r="B48" s="54" t="s">
        <v>75</v>
      </c>
      <c r="C48" s="55"/>
      <c r="D48" s="55"/>
      <c r="E48" s="55"/>
      <c r="F48" s="53"/>
      <c r="J48" s="59"/>
    </row>
    <row r="49" spans="1:6" x14ac:dyDescent="0.2">
      <c r="A49" s="53"/>
      <c r="B49" s="53"/>
      <c r="C49" s="56"/>
      <c r="D49" s="55"/>
      <c r="E49" s="55"/>
      <c r="F49" s="53"/>
    </row>
    <row r="50" spans="1:6" ht="12.75" customHeight="1" x14ac:dyDescent="0.2">
      <c r="A50" s="53"/>
      <c r="B50" s="53"/>
      <c r="C50" s="69" t="s">
        <v>63</v>
      </c>
      <c r="D50" s="69"/>
      <c r="E50" s="69"/>
      <c r="F50" s="53"/>
    </row>
    <row r="51" spans="1:6" x14ac:dyDescent="0.2">
      <c r="A51" s="53"/>
      <c r="B51" s="53"/>
      <c r="C51" s="56"/>
      <c r="D51" s="55"/>
      <c r="E51" s="55"/>
      <c r="F51" s="53"/>
    </row>
    <row r="52" spans="1:6" ht="14.25" x14ac:dyDescent="0.2">
      <c r="A52" s="53"/>
      <c r="B52" s="54" t="s">
        <v>76</v>
      </c>
      <c r="C52" s="55"/>
      <c r="D52" s="55"/>
      <c r="E52" s="55"/>
      <c r="F52" s="53"/>
    </row>
    <row r="53" spans="1:6" ht="12.75" customHeight="1" x14ac:dyDescent="0.2">
      <c r="A53" s="53"/>
      <c r="B53" s="53"/>
      <c r="C53" s="56"/>
      <c r="D53" s="55"/>
      <c r="E53" s="55"/>
      <c r="F53" s="53"/>
    </row>
    <row r="54" spans="1:6" ht="12.75" customHeight="1" x14ac:dyDescent="0.2">
      <c r="A54" s="53"/>
      <c r="B54" s="53"/>
      <c r="C54" s="69" t="s">
        <v>64</v>
      </c>
      <c r="D54" s="69"/>
      <c r="E54" s="69"/>
      <c r="F54" s="53"/>
    </row>
    <row r="55" spans="1:6" ht="12.75" customHeight="1" x14ac:dyDescent="0.2">
      <c r="A55" s="53"/>
      <c r="B55" s="53"/>
      <c r="C55" s="73" t="s">
        <v>65</v>
      </c>
      <c r="D55" s="69"/>
      <c r="E55" s="69"/>
      <c r="F55" s="53"/>
    </row>
    <row r="56" spans="1:6" ht="12.75" customHeight="1" x14ac:dyDescent="0.2">
      <c r="A56" s="53"/>
      <c r="B56" s="53"/>
      <c r="C56" s="53"/>
      <c r="D56" s="53"/>
      <c r="E56" s="53"/>
      <c r="F56" s="53"/>
    </row>
    <row r="57" spans="1:6" x14ac:dyDescent="0.2">
      <c r="A57" s="74" t="s">
        <v>66</v>
      </c>
      <c r="B57" s="74"/>
      <c r="C57" s="74"/>
      <c r="D57" s="74"/>
      <c r="E57" s="74"/>
      <c r="F57" s="74"/>
    </row>
    <row r="58" spans="1:6" x14ac:dyDescent="0.2">
      <c r="A58" s="74"/>
      <c r="B58" s="74"/>
      <c r="C58" s="74"/>
      <c r="D58" s="74"/>
      <c r="E58" s="74"/>
      <c r="F58" s="74"/>
    </row>
    <row r="59" spans="1:6" x14ac:dyDescent="0.2">
      <c r="A59" s="74"/>
      <c r="B59" s="74"/>
      <c r="C59" s="74"/>
      <c r="D59" s="74"/>
      <c r="E59" s="74"/>
      <c r="F59" s="74"/>
    </row>
    <row r="60" spans="1:6" ht="12.75" customHeight="1" x14ac:dyDescent="0.2">
      <c r="A60" s="60"/>
      <c r="B60" s="60"/>
      <c r="C60" s="60"/>
      <c r="D60" s="60"/>
      <c r="E60" s="60"/>
      <c r="F60" s="60"/>
    </row>
    <row r="61" spans="1:6" ht="12.75" customHeight="1" x14ac:dyDescent="0.2">
      <c r="A61" s="60"/>
      <c r="B61" s="60"/>
      <c r="C61" s="60"/>
      <c r="D61" s="60"/>
      <c r="E61" s="60"/>
      <c r="F61" s="60"/>
    </row>
    <row r="62" spans="1:6" ht="12.75" customHeight="1" x14ac:dyDescent="0.2">
      <c r="A62" s="60"/>
      <c r="B62" s="60"/>
      <c r="C62" s="60"/>
      <c r="D62" s="60"/>
      <c r="E62" s="60"/>
      <c r="F62" s="60"/>
    </row>
    <row r="63" spans="1:6" ht="12.75" customHeight="1" x14ac:dyDescent="0.2">
      <c r="A63" s="60"/>
      <c r="B63" s="60"/>
      <c r="C63" s="60"/>
      <c r="D63" s="60"/>
      <c r="E63" s="60"/>
      <c r="F63" s="60"/>
    </row>
    <row r="65" s="50" customFormat="1" ht="12.75" hidden="1" customHeight="1" x14ac:dyDescent="0.2"/>
    <row r="66" s="50" customFormat="1" ht="12.75" hidden="1" customHeight="1" x14ac:dyDescent="0.2"/>
    <row r="67" s="50" customFormat="1" ht="12.75" hidden="1" customHeight="1" x14ac:dyDescent="0.2"/>
    <row r="68" s="50" customFormat="1" ht="12.75" hidden="1" customHeight="1" x14ac:dyDescent="0.2"/>
    <row r="69" s="50" customFormat="1" ht="12.75" hidden="1" customHeight="1" x14ac:dyDescent="0.2"/>
  </sheetData>
  <sheetProtection algorithmName="SHA-512" hashValue="rIRh2fREOLbE1EyneaOcOZF+L4sFOqao3FUJ5LWxsmP/MB9v1BWhCWQP1cd1n2g42yVHAfSgAswwZxyMUvZTbA==" saltValue="6XtlGRh/9cNyvoemacRPtA==" spinCount="100000" sheet="1" objects="1" scenarios="1" selectLockedCells="1"/>
  <mergeCells count="16">
    <mergeCell ref="C46:E46"/>
    <mergeCell ref="C50:E50"/>
    <mergeCell ref="C54:E54"/>
    <mergeCell ref="C55:E55"/>
    <mergeCell ref="A57:F59"/>
    <mergeCell ref="C42:E42"/>
    <mergeCell ref="D2:D4"/>
    <mergeCell ref="E3:E4"/>
    <mergeCell ref="C7:E9"/>
    <mergeCell ref="C14:E14"/>
    <mergeCell ref="C18:E18"/>
    <mergeCell ref="C22:E22"/>
    <mergeCell ref="C26:E26"/>
    <mergeCell ref="C30:E30"/>
    <mergeCell ref="C34:E34"/>
    <mergeCell ref="C38:E38"/>
  </mergeCells>
  <hyperlinks>
    <hyperlink ref="C55" r:id="rId1" xr:uid="{B561CA41-DFFB-41DA-AA99-20D262B2E7C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C7E1-0242-49EB-9644-9F90BCFB324C}">
  <sheetPr codeName="Foglio3">
    <pageSetUpPr fitToPage="1"/>
  </sheetPr>
  <dimension ref="A1:AD67"/>
  <sheetViews>
    <sheetView showRowColHeaders="0" zoomScaleNormal="100" zoomScaleSheetLayoutView="145" workbookViewId="0">
      <selection activeCell="C12" sqref="C12:E12"/>
    </sheetView>
  </sheetViews>
  <sheetFormatPr defaultColWidth="0" defaultRowHeight="12.75" zeroHeight="1" x14ac:dyDescent="0.2"/>
  <cols>
    <col min="1" max="1" width="5.42578125" style="2" customWidth="1"/>
    <col min="2" max="2" width="19.28515625" style="2" customWidth="1"/>
    <col min="3" max="3" width="15.7109375" style="2" customWidth="1"/>
    <col min="4" max="4" width="20.7109375" style="2" customWidth="1"/>
    <col min="5" max="5" width="27.42578125" style="2" customWidth="1"/>
    <col min="6" max="6" width="16.28515625" style="2" customWidth="1"/>
    <col min="7" max="7" width="12.42578125" style="2" customWidth="1"/>
    <col min="8" max="8" width="18.7109375" style="2" customWidth="1"/>
    <col min="9" max="9" width="5.42578125" style="2" customWidth="1"/>
    <col min="10" max="11" width="11.42578125" style="2" hidden="1" customWidth="1"/>
    <col min="12" max="12" width="56.28515625" style="2" hidden="1" customWidth="1"/>
    <col min="13" max="13" width="14.28515625" style="2" hidden="1" customWidth="1"/>
    <col min="14" max="14" width="5.28515625" style="2" hidden="1" customWidth="1"/>
    <col min="15" max="15" width="7.42578125" style="2" hidden="1" customWidth="1"/>
    <col min="16" max="16" width="3.42578125" style="2" hidden="1" customWidth="1"/>
    <col min="17" max="17" width="12.85546875" style="2" hidden="1" customWidth="1"/>
    <col min="18" max="18" width="9.7109375" style="2" hidden="1" customWidth="1"/>
    <col min="19" max="16384" width="11.42578125" style="2" hidden="1"/>
  </cols>
  <sheetData>
    <row r="1" spans="1:30" x14ac:dyDescent="0.2">
      <c r="A1" s="13"/>
      <c r="B1" s="5"/>
      <c r="C1" s="5"/>
      <c r="D1" s="5"/>
      <c r="E1" s="5"/>
      <c r="F1" s="5"/>
      <c r="G1" s="5"/>
      <c r="H1" s="5"/>
      <c r="I1" s="13"/>
      <c r="K1" s="4" t="s">
        <v>0</v>
      </c>
      <c r="L1" s="12"/>
      <c r="M1" s="6"/>
      <c r="N1" s="10"/>
      <c r="O1" s="10"/>
      <c r="P1" s="10"/>
      <c r="Q1" s="6"/>
      <c r="Y1" s="12" t="s">
        <v>78</v>
      </c>
      <c r="Z1" s="6" t="s">
        <v>7</v>
      </c>
      <c r="AA1" s="6" t="s">
        <v>10</v>
      </c>
      <c r="AB1" s="6" t="s">
        <v>94</v>
      </c>
      <c r="AC1" s="6" t="s">
        <v>93</v>
      </c>
      <c r="AD1" s="12" t="s">
        <v>95</v>
      </c>
    </row>
    <row r="2" spans="1:30" x14ac:dyDescent="0.2">
      <c r="A2" s="13"/>
      <c r="B2" s="5"/>
      <c r="C2" s="5"/>
      <c r="D2" s="5"/>
      <c r="E2" s="5"/>
      <c r="F2" s="5"/>
      <c r="G2" s="5"/>
      <c r="H2" s="5"/>
      <c r="I2" s="13"/>
      <c r="K2" s="4">
        <f>MATCH(C12,L1:L13,0)</f>
        <v>11</v>
      </c>
      <c r="L2" s="12"/>
      <c r="M2" s="6"/>
      <c r="N2" s="10"/>
      <c r="O2" s="10"/>
      <c r="P2" s="10"/>
      <c r="Q2" s="6"/>
      <c r="W2" s="2" t="s">
        <v>81</v>
      </c>
      <c r="X2" s="2" t="s">
        <v>82</v>
      </c>
      <c r="Y2" s="2" t="s">
        <v>84</v>
      </c>
      <c r="Z2" s="2" t="s">
        <v>84</v>
      </c>
      <c r="AA2" s="2" t="s">
        <v>84</v>
      </c>
      <c r="AB2" s="2" t="s">
        <v>84</v>
      </c>
      <c r="AC2" s="2" t="s">
        <v>84</v>
      </c>
      <c r="AD2" s="2" t="s">
        <v>84</v>
      </c>
    </row>
    <row r="3" spans="1:30" x14ac:dyDescent="0.2">
      <c r="A3" s="13"/>
      <c r="B3" s="5"/>
      <c r="C3" s="5"/>
      <c r="D3" s="5"/>
      <c r="E3" s="5"/>
      <c r="F3" s="5"/>
      <c r="G3" s="5"/>
      <c r="H3" s="5"/>
      <c r="I3" s="13"/>
      <c r="L3" s="12"/>
      <c r="M3" s="6"/>
      <c r="N3" s="10"/>
      <c r="O3" s="10"/>
      <c r="P3" s="10"/>
      <c r="Q3" s="6"/>
      <c r="V3" s="2" t="str">
        <f>CONCATENATE("M",W3)</f>
        <v>M8</v>
      </c>
      <c r="W3" s="2">
        <v>8</v>
      </c>
      <c r="X3" s="2">
        <v>6.47</v>
      </c>
      <c r="Y3" s="2">
        <v>10</v>
      </c>
      <c r="Z3" s="2">
        <v>10</v>
      </c>
      <c r="AA3" s="2">
        <v>10</v>
      </c>
      <c r="AB3" s="2">
        <v>10</v>
      </c>
      <c r="AC3" s="2">
        <v>10</v>
      </c>
      <c r="AD3" s="2">
        <v>10</v>
      </c>
    </row>
    <row r="4" spans="1:30" x14ac:dyDescent="0.2">
      <c r="A4" s="13"/>
      <c r="B4" s="5"/>
      <c r="C4" s="5"/>
      <c r="D4" s="5"/>
      <c r="E4" s="5"/>
      <c r="F4" s="79" t="s">
        <v>92</v>
      </c>
      <c r="G4" s="79"/>
      <c r="H4" s="79"/>
      <c r="I4" s="13"/>
      <c r="L4" s="12"/>
      <c r="M4" s="6"/>
      <c r="N4" s="10"/>
      <c r="O4" s="10"/>
      <c r="P4" s="10"/>
      <c r="Q4" s="6"/>
      <c r="V4" s="2" t="str">
        <f t="shared" ref="V4:V5" si="0">CONCATENATE("M",W4)</f>
        <v>M10</v>
      </c>
      <c r="W4" s="2">
        <v>10</v>
      </c>
      <c r="X4" s="2">
        <v>8.16</v>
      </c>
      <c r="Y4" s="2">
        <v>12</v>
      </c>
      <c r="Z4" s="2">
        <v>12</v>
      </c>
      <c r="AA4" s="2">
        <v>12</v>
      </c>
      <c r="AB4" s="2">
        <v>12</v>
      </c>
      <c r="AC4" s="2">
        <v>12</v>
      </c>
      <c r="AD4" s="2">
        <v>12</v>
      </c>
    </row>
    <row r="5" spans="1:30" x14ac:dyDescent="0.2">
      <c r="A5" s="13"/>
      <c r="B5" s="7"/>
      <c r="C5" s="7"/>
      <c r="D5" s="7"/>
      <c r="E5" s="7"/>
      <c r="F5" s="7"/>
      <c r="G5" s="7"/>
      <c r="H5" s="7"/>
      <c r="I5" s="13"/>
      <c r="L5" s="12"/>
      <c r="M5" s="6"/>
      <c r="N5" s="10"/>
      <c r="O5" s="10"/>
      <c r="P5" s="10"/>
      <c r="Q5" s="6"/>
      <c r="V5" s="2" t="str">
        <f t="shared" si="0"/>
        <v>M12</v>
      </c>
      <c r="W5" s="2">
        <v>12</v>
      </c>
      <c r="X5" s="2">
        <v>9.85</v>
      </c>
      <c r="Y5" s="2">
        <v>14</v>
      </c>
      <c r="Z5" s="2">
        <v>14</v>
      </c>
      <c r="AA5" s="2">
        <v>14</v>
      </c>
      <c r="AB5" s="2">
        <v>14</v>
      </c>
      <c r="AC5" s="2">
        <v>14</v>
      </c>
      <c r="AD5" s="2">
        <v>14</v>
      </c>
    </row>
    <row r="6" spans="1:30" ht="15" customHeight="1" x14ac:dyDescent="0.2">
      <c r="A6" s="13"/>
      <c r="B6" s="80" t="s">
        <v>2</v>
      </c>
      <c r="C6" s="80"/>
      <c r="D6" s="80"/>
      <c r="E6" s="80"/>
      <c r="F6" s="80"/>
      <c r="G6" s="80"/>
      <c r="H6" s="80"/>
      <c r="I6" s="13"/>
      <c r="L6" s="12"/>
      <c r="M6" s="6"/>
      <c r="N6" s="10"/>
      <c r="O6" s="10"/>
      <c r="P6" s="10"/>
      <c r="Q6" s="6"/>
      <c r="V6" s="2" t="str">
        <f>CONCATENATE("M",W6)</f>
        <v>M16</v>
      </c>
      <c r="W6" s="2">
        <v>16</v>
      </c>
      <c r="X6" s="2">
        <v>13.55</v>
      </c>
      <c r="Y6" s="2">
        <v>18</v>
      </c>
      <c r="Z6" s="2">
        <v>18</v>
      </c>
      <c r="AA6" s="2">
        <v>18</v>
      </c>
      <c r="AB6" s="2">
        <v>18</v>
      </c>
      <c r="AC6" s="2">
        <v>18</v>
      </c>
      <c r="AD6" s="2">
        <v>18</v>
      </c>
    </row>
    <row r="7" spans="1:30" ht="15" customHeight="1" x14ac:dyDescent="0.2">
      <c r="A7" s="13"/>
      <c r="B7" s="81" t="s">
        <v>36</v>
      </c>
      <c r="C7" s="81"/>
      <c r="D7" s="81"/>
      <c r="E7" s="81"/>
      <c r="F7" s="81"/>
      <c r="G7" s="81"/>
      <c r="H7" s="81"/>
      <c r="I7" s="13"/>
      <c r="L7" s="12"/>
      <c r="M7" s="6"/>
      <c r="N7" s="10"/>
      <c r="O7" s="10"/>
      <c r="P7" s="10"/>
      <c r="Q7" s="6"/>
      <c r="V7" s="2" t="str">
        <f>CONCATENATE("M",W7)</f>
        <v>M20</v>
      </c>
      <c r="W7" s="2">
        <v>20</v>
      </c>
      <c r="X7" s="2">
        <v>16.93</v>
      </c>
      <c r="Y7" s="2">
        <v>22</v>
      </c>
      <c r="Z7" s="2">
        <v>22</v>
      </c>
      <c r="AA7" s="2">
        <v>22</v>
      </c>
      <c r="AB7" s="2">
        <v>24</v>
      </c>
      <c r="AC7" s="2">
        <v>24</v>
      </c>
      <c r="AD7" s="2">
        <v>22</v>
      </c>
    </row>
    <row r="8" spans="1:30" x14ac:dyDescent="0.2">
      <c r="A8" s="13"/>
      <c r="B8" s="13"/>
      <c r="C8" s="13"/>
      <c r="D8" s="13"/>
      <c r="E8" s="13"/>
      <c r="F8" s="13"/>
      <c r="G8" s="13"/>
      <c r="H8" s="13"/>
      <c r="I8" s="13"/>
      <c r="L8" s="12" t="s">
        <v>78</v>
      </c>
      <c r="M8" s="6" t="s">
        <v>77</v>
      </c>
      <c r="N8" s="10">
        <v>0.58499999999999996</v>
      </c>
      <c r="O8" s="10" t="s">
        <v>79</v>
      </c>
      <c r="P8" s="10" t="s">
        <v>1</v>
      </c>
      <c r="Q8" s="6" t="s">
        <v>23</v>
      </c>
      <c r="V8" s="2" t="str">
        <f>CONCATENATE("M",W8)</f>
        <v>M24</v>
      </c>
      <c r="W8" s="2">
        <v>24</v>
      </c>
      <c r="X8" s="2">
        <v>20.32</v>
      </c>
      <c r="Y8" s="2">
        <v>28</v>
      </c>
      <c r="Z8" s="2">
        <v>28</v>
      </c>
      <c r="AA8" s="2">
        <v>28</v>
      </c>
      <c r="AB8" s="2">
        <v>28</v>
      </c>
      <c r="AC8" s="2">
        <v>28</v>
      </c>
      <c r="AD8" s="2">
        <v>26</v>
      </c>
    </row>
    <row r="9" spans="1:30" x14ac:dyDescent="0.2">
      <c r="A9" s="13"/>
      <c r="B9" s="13"/>
      <c r="C9" s="13"/>
      <c r="D9" s="13"/>
      <c r="E9" s="13"/>
      <c r="F9" s="13"/>
      <c r="G9" s="13"/>
      <c r="H9" s="13"/>
      <c r="I9" s="13"/>
      <c r="L9" s="6" t="s">
        <v>7</v>
      </c>
      <c r="M9" s="6" t="s">
        <v>8</v>
      </c>
      <c r="N9" s="10">
        <v>0.28000000000000003</v>
      </c>
      <c r="O9" s="10" t="s">
        <v>9</v>
      </c>
      <c r="P9" s="10" t="s">
        <v>1</v>
      </c>
      <c r="Q9" s="6" t="s">
        <v>23</v>
      </c>
      <c r="V9" s="2" t="str">
        <f>CONCATENATE("M",W9)</f>
        <v>M27</v>
      </c>
      <c r="W9" s="2">
        <v>27</v>
      </c>
      <c r="X9" s="2">
        <v>23.32</v>
      </c>
      <c r="Y9" s="2">
        <v>30</v>
      </c>
      <c r="Z9" s="2">
        <v>30</v>
      </c>
      <c r="AA9" s="2">
        <v>30</v>
      </c>
      <c r="AB9" s="2">
        <v>30</v>
      </c>
      <c r="AC9" s="2">
        <v>30</v>
      </c>
      <c r="AD9" s="2">
        <v>30</v>
      </c>
    </row>
    <row r="10" spans="1:30" x14ac:dyDescent="0.2">
      <c r="A10" s="13"/>
      <c r="B10" s="18" t="s">
        <v>37</v>
      </c>
      <c r="C10" s="18"/>
      <c r="D10" s="18"/>
      <c r="E10" s="18"/>
      <c r="F10" s="18"/>
      <c r="G10" s="18"/>
      <c r="H10" s="18"/>
      <c r="I10" s="13"/>
      <c r="L10" s="6" t="s">
        <v>10</v>
      </c>
      <c r="M10" s="6" t="s">
        <v>80</v>
      </c>
      <c r="N10" s="10">
        <v>0.42</v>
      </c>
      <c r="O10" s="10" t="s">
        <v>6</v>
      </c>
      <c r="P10" s="10" t="s">
        <v>1</v>
      </c>
      <c r="Q10" s="6" t="s">
        <v>23</v>
      </c>
      <c r="V10" s="2" t="str">
        <f>CONCATENATE("M",W10)</f>
        <v>M30</v>
      </c>
      <c r="W10" s="2">
        <v>30</v>
      </c>
      <c r="X10" s="2">
        <v>25.71</v>
      </c>
      <c r="Y10" s="2">
        <v>35</v>
      </c>
      <c r="Z10" s="2">
        <v>35</v>
      </c>
      <c r="AA10" s="2">
        <v>35</v>
      </c>
      <c r="AB10" s="2">
        <v>35</v>
      </c>
      <c r="AC10" s="2">
        <v>35</v>
      </c>
      <c r="AD10" s="2">
        <v>35</v>
      </c>
    </row>
    <row r="11" spans="1:30" ht="15" customHeight="1" x14ac:dyDescent="0.2">
      <c r="A11" s="13"/>
      <c r="B11" s="13"/>
      <c r="C11" s="13"/>
      <c r="D11" s="13"/>
      <c r="E11" s="13"/>
      <c r="F11" s="13"/>
      <c r="G11" s="13"/>
      <c r="H11" s="13"/>
      <c r="I11" s="13"/>
      <c r="L11" s="6" t="s">
        <v>94</v>
      </c>
      <c r="M11" s="6" t="s">
        <v>3</v>
      </c>
      <c r="N11" s="10">
        <v>0.3</v>
      </c>
      <c r="O11" s="10" t="s">
        <v>4</v>
      </c>
      <c r="P11" s="10" t="s">
        <v>1</v>
      </c>
      <c r="Q11" s="6" t="s">
        <v>23</v>
      </c>
    </row>
    <row r="12" spans="1:30" x14ac:dyDescent="0.2">
      <c r="A12" s="13"/>
      <c r="B12" s="14" t="s">
        <v>11</v>
      </c>
      <c r="C12" s="75" t="s">
        <v>94</v>
      </c>
      <c r="D12" s="76"/>
      <c r="E12" s="77"/>
      <c r="F12" s="13"/>
      <c r="G12" s="41"/>
      <c r="H12" s="42"/>
      <c r="I12" s="13"/>
      <c r="L12" s="6" t="s">
        <v>93</v>
      </c>
      <c r="M12" s="6" t="s">
        <v>5</v>
      </c>
      <c r="N12" s="10">
        <v>0.42</v>
      </c>
      <c r="O12" s="10" t="s">
        <v>6</v>
      </c>
      <c r="P12" s="10" t="s">
        <v>1</v>
      </c>
      <c r="Q12" s="6" t="s">
        <v>23</v>
      </c>
    </row>
    <row r="13" spans="1:30" x14ac:dyDescent="0.2">
      <c r="A13" s="13"/>
      <c r="B13" s="14"/>
      <c r="D13" s="13"/>
      <c r="E13" s="13"/>
      <c r="F13" s="13"/>
      <c r="G13" s="13"/>
      <c r="H13" s="13"/>
      <c r="I13" s="13"/>
      <c r="L13" s="12" t="s">
        <v>95</v>
      </c>
      <c r="M13" s="6" t="s">
        <v>13</v>
      </c>
      <c r="N13" s="10">
        <v>0.41</v>
      </c>
      <c r="O13" s="10" t="s">
        <v>12</v>
      </c>
      <c r="P13" s="10" t="s">
        <v>1</v>
      </c>
      <c r="Q13" s="6" t="s">
        <v>23</v>
      </c>
    </row>
    <row r="14" spans="1:30" x14ac:dyDescent="0.2">
      <c r="A14" s="13"/>
      <c r="B14" s="14" t="s">
        <v>39</v>
      </c>
      <c r="C14" s="64">
        <v>20</v>
      </c>
      <c r="D14" s="21">
        <f>C14/25.4</f>
        <v>0.78740157480314965</v>
      </c>
      <c r="E14" s="13"/>
      <c r="F14" s="13"/>
      <c r="G14" s="13"/>
      <c r="H14" s="13"/>
      <c r="I14" s="13"/>
      <c r="L14" s="12"/>
      <c r="M14" s="6"/>
      <c r="N14" s="10"/>
      <c r="O14" s="10"/>
      <c r="P14" s="10"/>
      <c r="Q14" s="6"/>
    </row>
    <row r="15" spans="1:30" x14ac:dyDescent="0.2">
      <c r="A15" s="13"/>
      <c r="B15" s="14" t="s">
        <v>38</v>
      </c>
      <c r="C15" s="65">
        <f>VLOOKUP(C14,W1:AD10,MATCH(C12,W1:AD1,0),FALSE)</f>
        <v>24</v>
      </c>
      <c r="D15" s="21">
        <f>C15/25.4</f>
        <v>0.94488188976377963</v>
      </c>
      <c r="F15" s="13"/>
      <c r="G15" s="13"/>
      <c r="H15" s="13"/>
      <c r="I15" s="13"/>
      <c r="L15" s="61"/>
      <c r="M15" s="6"/>
      <c r="N15" s="10"/>
      <c r="O15" s="10"/>
      <c r="P15" s="10"/>
      <c r="Q15" s="6"/>
    </row>
    <row r="16" spans="1:30" x14ac:dyDescent="0.2">
      <c r="A16" s="13"/>
      <c r="B16" s="14" t="s">
        <v>40</v>
      </c>
      <c r="C16" s="62">
        <v>164</v>
      </c>
      <c r="D16" s="21">
        <f t="shared" ref="D16" si="1">C16/25.4</f>
        <v>6.4566929133858268</v>
      </c>
      <c r="E16" s="13"/>
      <c r="F16" s="13"/>
      <c r="G16" s="13"/>
      <c r="H16" s="13"/>
      <c r="I16" s="13"/>
      <c r="L16" s="12"/>
      <c r="M16" s="6"/>
      <c r="Q16" s="6"/>
    </row>
    <row r="17" spans="1:17" x14ac:dyDescent="0.2">
      <c r="A17" s="13"/>
      <c r="B17" s="14" t="s">
        <v>41</v>
      </c>
      <c r="C17" s="8">
        <v>50</v>
      </c>
      <c r="D17" s="14"/>
      <c r="E17" s="13"/>
      <c r="F17" s="13"/>
      <c r="G17" s="13"/>
      <c r="H17" s="13"/>
      <c r="I17" s="13"/>
    </row>
    <row r="18" spans="1:17" x14ac:dyDescent="0.2">
      <c r="A18" s="13"/>
      <c r="B18" s="14"/>
      <c r="D18" s="13"/>
      <c r="E18" s="13"/>
      <c r="F18" s="13"/>
      <c r="G18" s="13"/>
      <c r="H18" s="13"/>
      <c r="I18" s="13"/>
      <c r="L18" s="6" t="s">
        <v>15</v>
      </c>
      <c r="M18" s="17">
        <f>1+C19</f>
        <v>1</v>
      </c>
    </row>
    <row r="19" spans="1:17" x14ac:dyDescent="0.2">
      <c r="A19" s="13"/>
      <c r="B19" s="14" t="s">
        <v>14</v>
      </c>
      <c r="C19" s="11">
        <v>0</v>
      </c>
      <c r="D19" s="13"/>
      <c r="E19" s="13"/>
      <c r="F19" s="16"/>
      <c r="G19" s="13"/>
      <c r="H19" s="13"/>
      <c r="I19" s="13"/>
    </row>
    <row r="20" spans="1:17" x14ac:dyDescent="0.2">
      <c r="A20" s="13"/>
      <c r="B20" s="36"/>
      <c r="C20" s="13"/>
      <c r="D20" s="13"/>
      <c r="F20" s="13"/>
      <c r="G20" s="13"/>
      <c r="H20" s="13"/>
      <c r="I20" s="13"/>
    </row>
    <row r="21" spans="1:17" x14ac:dyDescent="0.2">
      <c r="A21" s="13"/>
      <c r="B21" s="14"/>
      <c r="C21" s="46"/>
      <c r="D21" s="13"/>
      <c r="E21" s="36"/>
      <c r="F21" s="13"/>
      <c r="G21" s="13"/>
      <c r="H21" s="13"/>
      <c r="I21" s="13"/>
    </row>
    <row r="22" spans="1:17" ht="5.0999999999999996" customHeight="1" x14ac:dyDescent="0.2">
      <c r="A22" s="13"/>
      <c r="B22" s="43"/>
      <c r="C22" s="43"/>
      <c r="D22" s="43"/>
      <c r="E22" s="43"/>
      <c r="F22" s="43"/>
      <c r="G22" s="13"/>
      <c r="H22" s="13"/>
      <c r="I22" s="13"/>
    </row>
    <row r="23" spans="1:17" ht="11.85" customHeight="1" x14ac:dyDescent="0.2">
      <c r="A23" s="13"/>
      <c r="B23" s="44" t="s">
        <v>16</v>
      </c>
      <c r="C23" s="43"/>
      <c r="D23" s="43"/>
      <c r="E23" s="43"/>
      <c r="F23" s="43"/>
      <c r="G23" s="13"/>
      <c r="H23" s="13"/>
      <c r="I23" s="13"/>
      <c r="L23" s="6"/>
      <c r="M23" s="6"/>
      <c r="N23" s="10"/>
      <c r="O23" s="10"/>
      <c r="P23" s="10"/>
      <c r="Q23" s="6"/>
    </row>
    <row r="24" spans="1:17" ht="16.149999999999999" customHeight="1" x14ac:dyDescent="0.2">
      <c r="A24" s="13"/>
      <c r="B24" s="68" t="s">
        <v>17</v>
      </c>
      <c r="C24" s="43"/>
      <c r="D24" s="43"/>
      <c r="E24" s="43"/>
      <c r="F24" s="43"/>
      <c r="G24" s="13"/>
      <c r="H24" s="13"/>
      <c r="I24" s="13"/>
      <c r="L24" s="6"/>
      <c r="M24" s="6"/>
      <c r="N24" s="10"/>
      <c r="O24" s="10"/>
      <c r="P24" s="10"/>
      <c r="Q24" s="6"/>
    </row>
    <row r="25" spans="1:17" ht="5.65" customHeight="1" x14ac:dyDescent="0.2">
      <c r="A25" s="13"/>
      <c r="B25" s="43"/>
      <c r="C25" s="43"/>
      <c r="D25" s="43"/>
      <c r="E25" s="43"/>
      <c r="F25" s="43"/>
      <c r="G25" s="13"/>
      <c r="H25" s="13"/>
      <c r="I25" s="13"/>
    </row>
    <row r="26" spans="1:17" x14ac:dyDescent="0.2">
      <c r="A26" s="13"/>
      <c r="B26" s="9">
        <v>20</v>
      </c>
      <c r="C26" s="47">
        <f>B26/25.4</f>
        <v>0.78740157480314965</v>
      </c>
      <c r="D26" s="45"/>
      <c r="E26" s="45"/>
      <c r="F26" s="43"/>
      <c r="G26" s="13"/>
      <c r="H26" s="13"/>
      <c r="I26" s="13"/>
      <c r="L26" s="12"/>
      <c r="M26" s="6"/>
      <c r="N26" s="10"/>
      <c r="O26" s="10"/>
      <c r="P26" s="10"/>
      <c r="Q26" s="6"/>
    </row>
    <row r="27" spans="1:17" x14ac:dyDescent="0.2">
      <c r="A27" s="13"/>
      <c r="B27" s="63">
        <v>6.5</v>
      </c>
      <c r="C27" s="48">
        <f>B27*25.4</f>
        <v>165.1</v>
      </c>
      <c r="D27" s="45"/>
      <c r="E27" s="45"/>
      <c r="F27" s="43"/>
      <c r="G27" s="13"/>
      <c r="H27" s="13"/>
      <c r="I27" s="13"/>
    </row>
    <row r="28" spans="1:17" ht="5.65" customHeight="1" x14ac:dyDescent="0.2">
      <c r="A28" s="13"/>
      <c r="B28" s="43"/>
      <c r="C28" s="43"/>
      <c r="D28" s="43"/>
      <c r="E28" s="43"/>
      <c r="F28" s="43"/>
      <c r="G28" s="13"/>
      <c r="H28" s="13"/>
      <c r="I28" s="13"/>
    </row>
    <row r="29" spans="1:17" x14ac:dyDescent="0.2">
      <c r="A29" s="13"/>
      <c r="B29" s="13"/>
      <c r="C29" s="13"/>
      <c r="D29" s="13"/>
      <c r="F29" s="13"/>
      <c r="G29" s="13"/>
      <c r="H29" s="13"/>
      <c r="I29" s="13"/>
    </row>
    <row r="30" spans="1:17" x14ac:dyDescent="0.2">
      <c r="A30" s="13"/>
      <c r="B30" s="18" t="s">
        <v>18</v>
      </c>
      <c r="C30" s="18"/>
      <c r="D30" s="18"/>
      <c r="E30" s="18"/>
      <c r="F30" s="18"/>
      <c r="G30" s="18"/>
      <c r="H30" s="18"/>
      <c r="I30" s="13"/>
    </row>
    <row r="31" spans="1:17" ht="18" x14ac:dyDescent="0.3">
      <c r="A31" s="13"/>
      <c r="B31" s="14" t="s">
        <v>42</v>
      </c>
      <c r="C31" s="22">
        <f>C48</f>
        <v>2473061.7369058849</v>
      </c>
      <c r="D31" s="23" t="s">
        <v>19</v>
      </c>
      <c r="E31" s="23"/>
      <c r="F31" s="23"/>
      <c r="G31" s="24">
        <f>F48</f>
        <v>2.4730617369058852</v>
      </c>
      <c r="H31" s="25" t="s">
        <v>20</v>
      </c>
      <c r="I31" s="13"/>
    </row>
    <row r="32" spans="1:17" ht="13.5" x14ac:dyDescent="0.2">
      <c r="A32" s="13"/>
      <c r="B32" s="26" t="s">
        <v>21</v>
      </c>
      <c r="C32" s="13"/>
      <c r="D32" s="13"/>
      <c r="E32" s="13"/>
      <c r="F32" s="13"/>
      <c r="G32" s="13"/>
      <c r="H32" s="13"/>
      <c r="I32" s="13"/>
    </row>
    <row r="33" spans="1:10" ht="13.5" thickBot="1" x14ac:dyDescent="0.25">
      <c r="A33" s="13"/>
      <c r="B33" s="13"/>
      <c r="C33" s="13"/>
      <c r="D33" s="13"/>
      <c r="E33" s="13"/>
      <c r="F33" s="13"/>
      <c r="G33" s="13"/>
      <c r="H33" s="13"/>
      <c r="I33" s="13"/>
    </row>
    <row r="34" spans="1:10" ht="15" thickBot="1" x14ac:dyDescent="0.25">
      <c r="A34" s="14"/>
      <c r="B34" s="27" t="str">
        <f>INDEX(L1:L15,K2)</f>
        <v>VIN-FIX Vinylester Chemical Anchor [300 ml]</v>
      </c>
      <c r="C34" s="28"/>
      <c r="D34" s="28"/>
      <c r="E34" s="29" t="s">
        <v>22</v>
      </c>
      <c r="F34" s="30" t="str">
        <f>INDEX(M1:M15,K2)</f>
        <v>FIX300</v>
      </c>
      <c r="G34" s="19">
        <f>CEILING(F48/INDEX(N1:N13,K2),1)</f>
        <v>9</v>
      </c>
      <c r="H34" s="20" t="s">
        <v>23</v>
      </c>
      <c r="I34" s="14"/>
    </row>
    <row r="35" spans="1:10" s="6" customFormat="1" ht="20.25" hidden="1" customHeight="1" x14ac:dyDescent="0.2">
      <c r="A35" s="13"/>
      <c r="B35" s="13"/>
      <c r="C35" s="13"/>
      <c r="D35" s="13"/>
      <c r="E35" s="13"/>
      <c r="F35" s="13"/>
      <c r="G35" s="13"/>
      <c r="H35" s="13"/>
      <c r="I35" s="13"/>
    </row>
    <row r="36" spans="1:10" hidden="1" x14ac:dyDescent="0.2">
      <c r="A36" s="13"/>
      <c r="B36" s="13"/>
      <c r="C36" s="13"/>
      <c r="D36" s="13"/>
      <c r="E36" s="15"/>
      <c r="F36" s="13"/>
      <c r="G36" s="13"/>
      <c r="H36" s="13"/>
      <c r="I36" s="37"/>
    </row>
    <row r="37" spans="1:10" hidden="1" x14ac:dyDescent="0.2">
      <c r="A37" s="13"/>
      <c r="B37" s="18" t="s">
        <v>24</v>
      </c>
      <c r="C37" s="18"/>
      <c r="D37" s="18"/>
      <c r="E37" s="18"/>
      <c r="F37" s="18"/>
      <c r="G37" s="18"/>
      <c r="H37" s="18"/>
      <c r="I37" s="37"/>
      <c r="J37" s="3"/>
    </row>
    <row r="38" spans="1:10" ht="15" hidden="1" x14ac:dyDescent="0.2">
      <c r="A38" s="13"/>
      <c r="B38" s="14" t="s">
        <v>43</v>
      </c>
      <c r="C38" s="31">
        <f>(C15*C15)*PI()/4</f>
        <v>452.38934211693021</v>
      </c>
      <c r="D38" s="14" t="s">
        <v>25</v>
      </c>
      <c r="E38" s="32"/>
      <c r="F38" s="33">
        <f>((C15/1000)*(C15/1000))*PI()/4</f>
        <v>4.523893421169302E-4</v>
      </c>
      <c r="G38" s="14" t="s">
        <v>26</v>
      </c>
      <c r="H38" s="13"/>
      <c r="I38" s="13"/>
      <c r="J38" s="3"/>
    </row>
    <row r="39" spans="1:10" ht="15" hidden="1" x14ac:dyDescent="0.2">
      <c r="A39" s="13"/>
      <c r="B39" s="14" t="s">
        <v>44</v>
      </c>
      <c r="C39" s="31"/>
      <c r="D39" s="14" t="s">
        <v>25</v>
      </c>
      <c r="E39" s="32"/>
      <c r="F39" s="33"/>
      <c r="G39" s="14" t="s">
        <v>26</v>
      </c>
      <c r="H39" s="13"/>
      <c r="I39" s="13"/>
    </row>
    <row r="40" spans="1:10" ht="15" hidden="1" x14ac:dyDescent="0.2">
      <c r="A40" s="13"/>
      <c r="B40" s="14" t="s">
        <v>27</v>
      </c>
      <c r="C40" s="31">
        <f>C38-C39</f>
        <v>452.38934211693021</v>
      </c>
      <c r="D40" s="14" t="s">
        <v>25</v>
      </c>
      <c r="E40" s="32"/>
      <c r="F40" s="33">
        <f>F38-F39</f>
        <v>4.523893421169302E-4</v>
      </c>
      <c r="G40" s="14" t="s">
        <v>26</v>
      </c>
      <c r="H40" s="13"/>
      <c r="I40" s="13"/>
    </row>
    <row r="41" spans="1:10" hidden="1" x14ac:dyDescent="0.2">
      <c r="A41" s="13"/>
      <c r="B41" s="14"/>
      <c r="C41" s="14"/>
      <c r="D41" s="14"/>
      <c r="E41" s="32"/>
      <c r="F41" s="14"/>
      <c r="G41" s="14"/>
      <c r="H41" s="13"/>
      <c r="I41" s="13"/>
    </row>
    <row r="42" spans="1:10" hidden="1" x14ac:dyDescent="0.2">
      <c r="A42" s="13"/>
      <c r="B42" s="78" t="s">
        <v>28</v>
      </c>
      <c r="C42" s="78"/>
      <c r="D42" s="14"/>
      <c r="E42" s="32"/>
      <c r="F42" s="14"/>
      <c r="G42" s="14"/>
      <c r="H42" s="13"/>
      <c r="I42" s="13"/>
    </row>
    <row r="43" spans="1:10" ht="15" hidden="1" x14ac:dyDescent="0.2">
      <c r="A43" s="13"/>
      <c r="B43" s="14" t="s">
        <v>33</v>
      </c>
      <c r="C43" s="22">
        <f>C38*((2/3)*C16)</f>
        <v>49461.234738117702</v>
      </c>
      <c r="D43" s="14" t="s">
        <v>29</v>
      </c>
      <c r="E43" s="32"/>
      <c r="F43" s="66">
        <f>C43/(10^6)</f>
        <v>4.9461234738117706E-2</v>
      </c>
      <c r="G43" s="14" t="s">
        <v>30</v>
      </c>
      <c r="H43" s="13"/>
      <c r="I43" s="13"/>
    </row>
    <row r="44" spans="1:10" ht="15" hidden="1" x14ac:dyDescent="0.2">
      <c r="A44" s="13"/>
      <c r="B44" s="14" t="s">
        <v>34</v>
      </c>
      <c r="C44" s="22">
        <f>C43*C17</f>
        <v>2473061.7369058849</v>
      </c>
      <c r="D44" s="14" t="s">
        <v>29</v>
      </c>
      <c r="E44" s="32"/>
      <c r="F44" s="67">
        <f>F43*C17</f>
        <v>2.4730617369058852</v>
      </c>
      <c r="G44" s="35" t="s">
        <v>31</v>
      </c>
      <c r="H44" s="13"/>
      <c r="I44" s="13"/>
    </row>
    <row r="45" spans="1:10" hidden="1" x14ac:dyDescent="0.2">
      <c r="A45" s="13"/>
      <c r="B45" s="14"/>
      <c r="C45" s="14"/>
      <c r="D45" s="14"/>
      <c r="E45" s="32"/>
      <c r="F45" s="14"/>
      <c r="G45" s="14"/>
      <c r="H45" s="13"/>
      <c r="I45" s="13"/>
    </row>
    <row r="46" spans="1:10" hidden="1" x14ac:dyDescent="0.2">
      <c r="A46" s="13"/>
      <c r="B46" s="34" t="s">
        <v>32</v>
      </c>
      <c r="C46" s="34"/>
      <c r="D46" s="34"/>
      <c r="E46" s="32"/>
      <c r="F46" s="14"/>
      <c r="G46" s="14"/>
      <c r="H46" s="13"/>
      <c r="I46" s="13"/>
    </row>
    <row r="47" spans="1:10" ht="15" hidden="1" x14ac:dyDescent="0.2">
      <c r="A47" s="13"/>
      <c r="B47" s="14" t="s">
        <v>33</v>
      </c>
      <c r="C47" s="22">
        <f>C43*$M$18</f>
        <v>49461.234738117702</v>
      </c>
      <c r="D47" s="14" t="s">
        <v>29</v>
      </c>
      <c r="E47" s="32"/>
      <c r="F47" s="67">
        <f>$M$18*F43</f>
        <v>4.9461234738117706E-2</v>
      </c>
      <c r="G47" s="14" t="s">
        <v>30</v>
      </c>
      <c r="H47" s="13"/>
      <c r="I47" s="13"/>
    </row>
    <row r="48" spans="1:10" ht="15" hidden="1" x14ac:dyDescent="0.2">
      <c r="A48" s="13"/>
      <c r="B48" s="14" t="s">
        <v>34</v>
      </c>
      <c r="C48" s="22">
        <f>C47*C17</f>
        <v>2473061.7369058849</v>
      </c>
      <c r="D48" s="14" t="s">
        <v>29</v>
      </c>
      <c r="E48" s="32"/>
      <c r="F48" s="67">
        <f>F47*C17</f>
        <v>2.4730617369058852</v>
      </c>
      <c r="G48" s="14" t="s">
        <v>31</v>
      </c>
      <c r="H48" s="13"/>
      <c r="I48" s="13"/>
    </row>
    <row r="49" spans="1:9" x14ac:dyDescent="0.2">
      <c r="A49" s="13"/>
      <c r="B49" s="13"/>
      <c r="C49" s="13"/>
      <c r="D49" s="13"/>
      <c r="E49" s="13"/>
      <c r="F49" s="13"/>
      <c r="G49" s="13"/>
      <c r="H49" s="13"/>
      <c r="I49" s="13"/>
    </row>
    <row r="50" spans="1:9" x14ac:dyDescent="0.2">
      <c r="A50" s="13"/>
      <c r="B50" s="38" t="s">
        <v>35</v>
      </c>
      <c r="C50" s="13"/>
      <c r="D50" s="13"/>
      <c r="E50" s="13"/>
      <c r="F50" s="13"/>
      <c r="G50" s="13"/>
      <c r="H50" s="13"/>
      <c r="I50" s="13"/>
    </row>
    <row r="51" spans="1:9" x14ac:dyDescent="0.2">
      <c r="A51" s="13"/>
      <c r="B51" s="40" t="s">
        <v>90</v>
      </c>
      <c r="C51" s="13"/>
      <c r="D51" s="13"/>
      <c r="E51" s="13"/>
      <c r="F51" s="13"/>
      <c r="G51" s="13"/>
      <c r="H51" s="13"/>
      <c r="I51" s="13"/>
    </row>
    <row r="52" spans="1:9" x14ac:dyDescent="0.2">
      <c r="A52" s="13"/>
      <c r="B52" s="13"/>
      <c r="C52" s="13"/>
      <c r="D52" s="13"/>
      <c r="E52" s="13"/>
      <c r="F52" s="13"/>
      <c r="G52" s="13"/>
      <c r="H52" s="13"/>
      <c r="I52" s="13"/>
    </row>
    <row r="53" spans="1:9" x14ac:dyDescent="0.2">
      <c r="A53" s="13"/>
      <c r="B53" s="13"/>
      <c r="C53" s="13"/>
      <c r="D53" s="13"/>
      <c r="E53" s="13"/>
      <c r="F53" s="13"/>
      <c r="G53" s="13"/>
      <c r="H53" s="13"/>
      <c r="I53" s="13"/>
    </row>
    <row r="54" spans="1:9" x14ac:dyDescent="0.2">
      <c r="A54" s="13"/>
      <c r="B54" s="13"/>
      <c r="C54" s="13"/>
      <c r="D54" s="13"/>
      <c r="E54" s="13"/>
      <c r="F54" s="13"/>
      <c r="G54" s="13"/>
      <c r="H54" s="13"/>
      <c r="I54" s="13"/>
    </row>
    <row r="55" spans="1:9" x14ac:dyDescent="0.2">
      <c r="A55" s="13"/>
      <c r="B55" s="39"/>
      <c r="C55" s="13"/>
      <c r="D55" s="13"/>
      <c r="E55" s="13"/>
      <c r="F55" s="13"/>
      <c r="G55" s="13"/>
      <c r="H55" s="13"/>
      <c r="I55" s="13"/>
    </row>
    <row r="56" spans="1:9" x14ac:dyDescent="0.2">
      <c r="A56" s="13"/>
      <c r="B56" s="13"/>
      <c r="C56" s="13"/>
      <c r="D56" s="13"/>
      <c r="E56" s="13"/>
      <c r="F56" s="13"/>
      <c r="G56" s="13"/>
      <c r="H56" s="13"/>
      <c r="I56" s="13"/>
    </row>
    <row r="57" spans="1:9" x14ac:dyDescent="0.2">
      <c r="A57" s="13"/>
      <c r="B57" s="13"/>
      <c r="C57" s="13"/>
      <c r="D57" s="13"/>
      <c r="E57" s="13"/>
      <c r="F57" s="13"/>
      <c r="G57" s="13"/>
      <c r="H57" s="13"/>
      <c r="I57" s="13"/>
    </row>
    <row r="58" spans="1:9" x14ac:dyDescent="0.2">
      <c r="A58" s="13"/>
      <c r="B58" s="40" t="s">
        <v>86</v>
      </c>
      <c r="C58" s="13"/>
      <c r="D58" s="13"/>
      <c r="E58" s="13"/>
      <c r="F58" s="13"/>
      <c r="G58" s="13"/>
      <c r="H58" s="13"/>
      <c r="I58" s="13"/>
    </row>
    <row r="59" spans="1:9" x14ac:dyDescent="0.2">
      <c r="A59" s="13"/>
      <c r="B59" s="40" t="s">
        <v>87</v>
      </c>
      <c r="C59" s="13"/>
      <c r="D59" s="13"/>
      <c r="E59" s="13"/>
      <c r="F59" s="13"/>
      <c r="G59" s="13"/>
      <c r="H59" s="13"/>
      <c r="I59" s="13"/>
    </row>
    <row r="60" spans="1:9" x14ac:dyDescent="0.2">
      <c r="A60" s="13"/>
      <c r="B60" s="40" t="s">
        <v>88</v>
      </c>
      <c r="C60" s="13"/>
      <c r="D60" s="13"/>
      <c r="E60" s="13"/>
      <c r="F60" s="13"/>
      <c r="G60" s="13"/>
      <c r="H60" s="13"/>
      <c r="I60" s="13"/>
    </row>
    <row r="61" spans="1:9" x14ac:dyDescent="0.2">
      <c r="A61" s="13"/>
      <c r="B61" s="40" t="s">
        <v>89</v>
      </c>
      <c r="C61" s="13"/>
      <c r="D61" s="13"/>
      <c r="E61" s="13"/>
      <c r="F61" s="13"/>
      <c r="G61" s="13"/>
      <c r="H61" s="13"/>
      <c r="I61" s="13"/>
    </row>
    <row r="62" spans="1:9" x14ac:dyDescent="0.2">
      <c r="A62" s="13"/>
      <c r="B62" s="13"/>
      <c r="C62" s="13"/>
      <c r="D62" s="13"/>
      <c r="E62" s="13"/>
      <c r="F62" s="13"/>
      <c r="G62" s="13"/>
      <c r="H62" s="13"/>
      <c r="I62" s="13"/>
    </row>
    <row r="65" s="2" customFormat="1" hidden="1" x14ac:dyDescent="0.2"/>
    <row r="66" s="2" customFormat="1" hidden="1" x14ac:dyDescent="0.2"/>
    <row r="67" s="2" customFormat="1" hidden="1" x14ac:dyDescent="0.2"/>
  </sheetData>
  <sheetProtection algorithmName="SHA-512" hashValue="qO8sTyaFpXzrLgPkfx2eXaFbBHx/r81l6EYaQdy2iza1bafqvc4ovEvRig0bRsxKMtOyhVSISCROEcXwUHdyZg==" saltValue="DHPgv0YYEHx/cRvR7tfhUQ==" spinCount="100000" sheet="1" objects="1" scenarios="1" selectLockedCells="1"/>
  <dataConsolidate/>
  <mergeCells count="5">
    <mergeCell ref="C12:E12"/>
    <mergeCell ref="B42:C42"/>
    <mergeCell ref="F4:H4"/>
    <mergeCell ref="B6:H6"/>
    <mergeCell ref="B7:H7"/>
  </mergeCells>
  <dataValidations count="5">
    <dataValidation type="list" allowBlank="1" showInputMessage="1" showErrorMessage="1" sqref="IZ13 WVL983054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C65549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C131085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C196621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C262157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C327693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C393229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C458765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C524301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C589837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C655373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C720909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C786445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C851981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C917517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C983053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xr:uid="{E5AE5CA8-8A9A-4AA9-AD67-0EBD19D4C6E4}">
      <formula1>$L$1:$L$15</formula1>
    </dataValidation>
    <dataValidation type="list" allowBlank="1" showInputMessage="1" showErrorMessage="1" sqref="C12:E12" xr:uid="{067705C2-1ED7-402A-A980-88422D46DF74}">
      <formula1>$L$8:$L$13</formula1>
    </dataValidation>
    <dataValidation type="decimal" allowBlank="1" showInputMessage="1" showErrorMessage="1" sqref="C19" xr:uid="{7AC211C2-AD2D-4E88-A32B-716ECF8801E7}">
      <formula1>0</formula1>
      <formula2>1</formula2>
    </dataValidation>
    <dataValidation type="whole" allowBlank="1" showInputMessage="1" showErrorMessage="1" sqref="C15" xr:uid="{6CF7978F-13C1-4F24-A04F-400FD4462865}">
      <formula1>C14</formula1>
      <formula2>C14+4</formula2>
    </dataValidation>
    <dataValidation type="list" showInputMessage="1" showErrorMessage="1" sqref="C14" xr:uid="{6E20EDEE-84EA-4033-BA70-B7EFA74A0797}">
      <formula1>$W$3:$W$10</formula1>
    </dataValidation>
  </dataValidations>
  <pageMargins left="0.25" right="0.25" top="0.75" bottom="0.75" header="0.3" footer="0.3"/>
  <pageSetup paperSize="9" scale="83"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60E8-3A7F-480D-A2A2-7FDAC3350812}">
  <sheetPr codeName="Foglio2"/>
  <dimension ref="C2:E9"/>
  <sheetViews>
    <sheetView workbookViewId="0">
      <selection activeCell="F5" sqref="F5"/>
    </sheetView>
  </sheetViews>
  <sheetFormatPr defaultRowHeight="15" x14ac:dyDescent="0.25"/>
  <cols>
    <col min="3" max="3" width="11.85546875" customWidth="1"/>
  </cols>
  <sheetData>
    <row r="2" spans="3:5" x14ac:dyDescent="0.25">
      <c r="C2" t="s">
        <v>45</v>
      </c>
      <c r="E2">
        <v>90</v>
      </c>
    </row>
    <row r="3" spans="3:5" x14ac:dyDescent="0.25">
      <c r="C3" t="s">
        <v>46</v>
      </c>
      <c r="E3">
        <v>110</v>
      </c>
    </row>
    <row r="4" spans="3:5" x14ac:dyDescent="0.25">
      <c r="C4" s="1" t="s">
        <v>47</v>
      </c>
      <c r="E4">
        <v>150</v>
      </c>
    </row>
    <row r="5" spans="3:5" x14ac:dyDescent="0.25">
      <c r="C5" s="1" t="s">
        <v>48</v>
      </c>
      <c r="E5">
        <v>210</v>
      </c>
    </row>
    <row r="6" spans="3:5" x14ac:dyDescent="0.25">
      <c r="C6" t="s">
        <v>49</v>
      </c>
      <c r="E6">
        <v>250</v>
      </c>
    </row>
    <row r="7" spans="3:5" x14ac:dyDescent="0.25">
      <c r="C7" t="s">
        <v>50</v>
      </c>
      <c r="E7">
        <v>290</v>
      </c>
    </row>
    <row r="9" spans="3:5" x14ac:dyDescent="0.25">
      <c r="E9">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623A61CA2626B4BBAE534155A8BCC61" ma:contentTypeVersion="18" ma:contentTypeDescription="Create a new document." ma:contentTypeScope="" ma:versionID="85129c896ea77eb4a808efb0bb23bdd9">
  <xsd:schema xmlns:xsd="http://www.w3.org/2001/XMLSchema" xmlns:xs="http://www.w3.org/2001/XMLSchema" xmlns:p="http://schemas.microsoft.com/office/2006/metadata/properties" xmlns:ns2="1b0b60c9-b91b-4cf5-9d85-2fe57728c0fb" xmlns:ns3="d2378695-bf9a-41f5-abac-4c997d85a59d" targetNamespace="http://schemas.microsoft.com/office/2006/metadata/properties" ma:root="true" ma:fieldsID="96ad49a19ad625f96ae9df020968a0f6" ns2:_="" ns3:_="">
    <xsd:import namespace="1b0b60c9-b91b-4cf5-9d85-2fe57728c0fb"/>
    <xsd:import namespace="d2378695-bf9a-41f5-abac-4c997d85a5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b60c9-b91b-4cf5-9d85-2fe57728c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378695-bf9a-41f5-abac-4c997d85a5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Salva ID in modo permanente" ma:description="Mantenere ID all'aggiunta." ma:hidden="true" ma:internalName="_dlc_DocIdPersistId" ma:readOnly="true">
      <xsd:simpleType>
        <xsd:restriction base="dms:Boolean"/>
      </xsd:simpleType>
    </xsd:element>
    <xsd:element name="TaxCatchAll" ma:index="26" nillable="true" ma:displayName="Taxonomy Catch All Column" ma:hidden="true" ma:list="{f02198ae-49cd-4dcc-aed3-c5b404775f3a}" ma:internalName="TaxCatchAll" ma:showField="CatchAllData" ma:web="d2378695-bf9a-41f5-abac-4c997d85a5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b0b60c9-b91b-4cf5-9d85-2fe57728c0fb">
      <Terms xmlns="http://schemas.microsoft.com/office/infopath/2007/PartnerControls"/>
    </lcf76f155ced4ddcb4097134ff3c332f>
    <TaxCatchAll xmlns="d2378695-bf9a-41f5-abac-4c997d85a59d" xsi:nil="true"/>
    <_dlc_DocId xmlns="d2378695-bf9a-41f5-abac-4c997d85a59d">NKYR4AWDHMV7-1542072115-52005</_dlc_DocId>
    <_dlc_DocIdUrl xmlns="d2378695-bf9a-41f5-abac-4c997d85a59d">
      <Url>https://rothoblaas.sharepoint.com/sites/rb-us/_layouts/15/DocIdRedir.aspx?ID=NKYR4AWDHMV7-1542072115-52005</Url>
      <Description>NKYR4AWDHMV7-1542072115-52005</Description>
    </_dlc_DocIdUrl>
    <SharedWithUsers xmlns="d2378695-bf9a-41f5-abac-4c997d85a59d">
      <UserInfo>
        <DisplayName>Shane Lucas</DisplayName>
        <AccountId>810</AccountId>
        <AccountType/>
      </UserInfo>
      <UserInfo>
        <DisplayName>William Broderick</DisplayName>
        <AccountId>69</AccountId>
        <AccountType/>
      </UserInfo>
    </SharedWithUsers>
  </documentManagement>
</p:properties>
</file>

<file path=customXml/itemProps1.xml><?xml version="1.0" encoding="utf-8"?>
<ds:datastoreItem xmlns:ds="http://schemas.openxmlformats.org/officeDocument/2006/customXml" ds:itemID="{66F73BB0-3323-4836-97DA-D686308604F7}">
  <ds:schemaRefs>
    <ds:schemaRef ds:uri="http://schemas.microsoft.com/sharepoint/v3/contenttype/forms"/>
  </ds:schemaRefs>
</ds:datastoreItem>
</file>

<file path=customXml/itemProps2.xml><?xml version="1.0" encoding="utf-8"?>
<ds:datastoreItem xmlns:ds="http://schemas.openxmlformats.org/officeDocument/2006/customXml" ds:itemID="{063447B9-0D13-4295-86CD-2ED39D6ADFCC}">
  <ds:schemaRefs>
    <ds:schemaRef ds:uri="http://schemas.microsoft.com/sharepoint/events"/>
  </ds:schemaRefs>
</ds:datastoreItem>
</file>

<file path=customXml/itemProps3.xml><?xml version="1.0" encoding="utf-8"?>
<ds:datastoreItem xmlns:ds="http://schemas.openxmlformats.org/officeDocument/2006/customXml" ds:itemID="{5F1AABE9-3B32-406F-9DBD-EB44F3BA7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b60c9-b91b-4cf5-9d85-2fe57728c0fb"/>
    <ds:schemaRef ds:uri="d2378695-bf9a-41f5-abac-4c997d85a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82DA14-434D-4801-8B0C-92CFBB33F2A9}">
  <ds:schemaRefs>
    <ds:schemaRef ds:uri="http://schemas.microsoft.com/office/2006/metadata/properties"/>
    <ds:schemaRef ds:uri="http://schemas.microsoft.com/office/infopath/2007/PartnerControls"/>
    <ds:schemaRef ds:uri="1b0b60c9-b91b-4cf5-9d85-2fe57728c0fb"/>
    <ds:schemaRef ds:uri="d2378695-bf9a-41f5-abac-4c997d85a59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GT&amp;CONDITIONS</vt:lpstr>
      <vt:lpstr>Rod &amp; Bars Resin Quantity</vt:lpstr>
      <vt:lpstr>Foglio2</vt:lpstr>
      <vt:lpstr>ACCA</vt:lpstr>
      <vt:lpstr>'Rod &amp; Bars Resin Quantity'!Area_stampa</vt:lpstr>
      <vt:lpstr>duedue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Alessandro Comitti</dc:creator>
  <cp:keywords/>
  <dc:description/>
  <cp:lastModifiedBy>Marco Greco</cp:lastModifiedBy>
  <cp:revision/>
  <dcterms:created xsi:type="dcterms:W3CDTF">2021-01-22T13:31:39Z</dcterms:created>
  <dcterms:modified xsi:type="dcterms:W3CDTF">2024-08-27T09:12:26Z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0x0101009623A61CA2626B4BBAE534155A8BCC61</vt:lpwstr>
  </property>
  <property fmtid="{D5CDD505-2E9C-101B-9397-08002B2CF9AE}" pid="3" name="MediaServiceImageTags">
    <vt:lpwstr/>
  </property>
  <property fmtid="{D5CDD505-2E9C-101B-9397-08002B2CF9AE}" pid="4" name="_dlc_DocIdItemGuid">
    <vt:lpwstr>136ee154-bca1-45aa-8935-accae51db2ef</vt:lpwstr>
  </property>
</Properties>
</file>