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esb\Downloads\"/>
    </mc:Choice>
  </mc:AlternateContent>
  <xr:revisionPtr revIDLastSave="0" documentId="8_{3641A784-68CB-4430-ABAD-FD906F4F13F9}" xr6:coauthVersionLast="47" xr6:coauthVersionMax="47" xr10:uidLastSave="{00000000-0000-0000-0000-000000000000}"/>
  <bookViews>
    <workbookView xWindow="-100" yWindow="-100" windowWidth="21467" windowHeight="11443" xr2:uid="{9880464D-7A2D-4FFD-8A78-D78AE6B70944}"/>
  </bookViews>
  <sheets>
    <sheet name="FLUID MEMBRANE" sheetId="5" r:id="rId1"/>
  </sheets>
  <definedNames>
    <definedName name="_xlnm.Print_Area" localSheetId="0">'FLUID MEMBRANE'!$B$1:$N$66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5" l="1"/>
  <c r="G52" i="5"/>
  <c r="F44" i="5" l="1"/>
  <c r="F47" i="5" s="1"/>
  <c r="F55" i="5" s="1"/>
  <c r="H46" i="5"/>
  <c r="H44" i="5" l="1"/>
  <c r="H40" i="5"/>
  <c r="H47" i="5" l="1"/>
  <c r="H55" i="5" s="1"/>
</calcChain>
</file>

<file path=xl/sharedStrings.xml><?xml version="1.0" encoding="utf-8"?>
<sst xmlns="http://schemas.openxmlformats.org/spreadsheetml/2006/main" count="27" uniqueCount="27">
  <si>
    <t>FLUID MEMBRANE CALCULATOR version 1.01</t>
  </si>
  <si>
    <t>FLUID MEMBRANE COVERAGE CALCULATION</t>
  </si>
  <si>
    <t>for paint or spray on applications</t>
  </si>
  <si>
    <t>METRIC CALCULATION</t>
  </si>
  <si>
    <t>IMPERIAL CALCULATION</t>
  </si>
  <si>
    <t>Weight per Bucket</t>
  </si>
  <si>
    <r>
      <t xml:space="preserve">micron,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</si>
  <si>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mil</t>
  </si>
  <si>
    <t>Application Thickness</t>
  </si>
  <si>
    <r>
      <t>Density (at 68</t>
    </r>
    <r>
      <rPr>
        <vertAlign val="superscript"/>
        <sz val="10"/>
        <color theme="1"/>
        <rFont val="Verdana"/>
        <family val="2"/>
      </rPr>
      <t>o</t>
    </r>
    <r>
      <rPr>
        <sz val="10"/>
        <color theme="1"/>
        <rFont val="Verdana"/>
        <family val="2"/>
      </rPr>
      <t>F / 20</t>
    </r>
    <r>
      <rPr>
        <vertAlign val="superscript"/>
        <sz val="10"/>
        <color theme="1"/>
        <rFont val="Verdana"/>
        <family val="2"/>
      </rPr>
      <t>o</t>
    </r>
    <r>
      <rPr>
        <sz val="10"/>
        <color theme="1"/>
        <rFont val="Verdana"/>
        <family val="2"/>
      </rPr>
      <t>C)</t>
    </r>
  </si>
  <si>
    <t>Coverage @ Application Thickness</t>
  </si>
  <si>
    <t>Coverage Area</t>
  </si>
  <si>
    <t>Waste</t>
  </si>
  <si>
    <t>Unit Conversion</t>
  </si>
  <si>
    <t>Unit conversions are not considered in the calculation and</t>
  </si>
  <si>
    <t>are provided for the user's convenience</t>
  </si>
  <si>
    <t>Total Bucket Qty</t>
  </si>
  <si>
    <t>code</t>
  </si>
  <si>
    <t>FLUIDMEM</t>
  </si>
  <si>
    <t>NOTES:</t>
  </si>
  <si>
    <t>1. This calculation estimates the membrane quantity based on typical applications and the selected overage factor.</t>
  </si>
  <si>
    <t xml:space="preserve">    Coverage may vary based on the specific application conditions: temperature, relative humidity, ventilation and substrate porosity</t>
  </si>
  <si>
    <t>2. Rothoblaas reserves the right to update or change calculation methods, designs or models without notice or liability</t>
  </si>
  <si>
    <t>3. Visit www.rothoblaas.com for the most up to date design resources</t>
  </si>
  <si>
    <t>4. Product application shall be according to Rothoblaas literature for the intended use</t>
  </si>
  <si>
    <t>5. Water vapor transmission for typical applications is greater than 0.7 perm (less than 5m Sd)</t>
  </si>
  <si>
    <r>
      <t xml:space="preserve">6. Water vapor transmission for an application thickness of 8 mil (200 </t>
    </r>
    <r>
      <rPr>
        <sz val="10"/>
        <color theme="1"/>
        <rFont val="Calibri"/>
        <family val="2"/>
      </rPr>
      <t>µ</t>
    </r>
    <r>
      <rPr>
        <sz val="8"/>
        <color theme="1"/>
        <rFont val="Verdana"/>
        <family val="2"/>
      </rPr>
      <t>m)</t>
    </r>
    <r>
      <rPr>
        <sz val="10"/>
        <color theme="1"/>
        <rFont val="Verdana"/>
        <family val="2"/>
      </rPr>
      <t xml:space="preserve"> = 1.9 perm (1.8 m Sd)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</si>
</sst>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#0.0&quot; kg&quot;"/>
    <numFmt numFmtId="165" formatCode="##0.0&quot; lb&quot;"/>
    <numFmt numFmtId="166" formatCode="##0.00&quot; mm&quot;"/>
    <numFmt numFmtId="167" formatCode="#,##0.0&quot; mil&quot;"/>
    <numFmt numFmtId="168" formatCode="##0.00&quot; kg/L&quot;"/>
    <numFmt numFmtId="169" formatCode="##0.00&quot; kg/sq m&quot;"/>
    <numFmt numFmtId="170" formatCode="##0.0000&quot; in&quot;"/>
    <numFmt numFmtId="171" formatCode="##0.00&quot; lb/sq ft&quot;"/>
    <numFmt numFmtId="172" formatCode="#,##0.0&quot; sq ft&quot;"/>
    <numFmt numFmtId="173" formatCode="#,##0.0&quot; sq m&quot;"/>
    <numFmt numFmtId="174" formatCode="0.0"/>
    <numFmt numFmtId="175" formatCode="##0.0&quot; lb/cu ft&quot;"/>
    <numFmt numFmtId="176" formatCode="#,##0.0&quot; mm&quot;"/>
    <numFmt numFmtId="177" formatCode="#,##0.0&quot; in&quot;"/>
    <numFmt numFmtId="178" formatCode="#,##0.00&quot; in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9"/>
      <color theme="0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i/>
      <u/>
      <sz val="11"/>
      <color theme="1"/>
      <name val="Calibri"/>
      <family val="2"/>
      <scheme val="minor"/>
    </font>
    <font>
      <vertAlign val="superscript"/>
      <sz val="10"/>
      <color theme="1"/>
      <name val="Verdana"/>
      <family val="2"/>
    </font>
    <font>
      <b/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Verdana"/>
      <family val="2"/>
    </font>
    <font>
      <sz val="10"/>
      <name val="Arial"/>
      <family val="2"/>
    </font>
    <font>
      <b/>
      <i/>
      <sz val="11"/>
      <color theme="0"/>
      <name val="Verdana"/>
      <family val="2"/>
    </font>
    <font>
      <sz val="8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sz val="10"/>
      <color theme="1"/>
      <name val="Calibri"/>
      <family val="2"/>
    </font>
    <font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4" fillId="0" borderId="0"/>
  </cellStyleXfs>
  <cellXfs count="42">
    <xf numFmtId="0" fontId="0" fillId="0" borderId="0" xfId="0"/>
    <xf numFmtId="0" fontId="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4" borderId="0" xfId="0" applyFont="1" applyFill="1"/>
    <xf numFmtId="0" fontId="5" fillId="3" borderId="0" xfId="0" applyFont="1" applyFill="1"/>
    <xf numFmtId="0" fontId="3" fillId="5" borderId="0" xfId="0" applyFont="1" applyFill="1" applyAlignment="1">
      <alignment horizontal="center" vertical="center"/>
    </xf>
    <xf numFmtId="0" fontId="6" fillId="3" borderId="0" xfId="0" applyFont="1" applyFill="1"/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70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175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171" fontId="0" fillId="3" borderId="0" xfId="0" applyNumberFormat="1" applyFill="1" applyAlignment="1">
      <alignment horizontal="center"/>
    </xf>
    <xf numFmtId="0" fontId="3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1" fillId="3" borderId="0" xfId="0" applyFont="1" applyFill="1" applyAlignment="1" applyProtection="1">
      <alignment horizontal="left"/>
      <protection hidden="1"/>
    </xf>
    <xf numFmtId="0" fontId="13" fillId="3" borderId="3" xfId="0" applyFont="1" applyFill="1" applyBorder="1"/>
    <xf numFmtId="0" fontId="12" fillId="3" borderId="4" xfId="0" applyFont="1" applyFill="1" applyBorder="1"/>
    <xf numFmtId="0" fontId="13" fillId="3" borderId="4" xfId="0" applyFont="1" applyFill="1" applyBorder="1"/>
    <xf numFmtId="1" fontId="15" fillId="6" borderId="3" xfId="2" applyNumberFormat="1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right" vertical="center"/>
    </xf>
    <xf numFmtId="0" fontId="18" fillId="3" borderId="2" xfId="2" applyFont="1" applyFill="1" applyBorder="1" applyAlignment="1">
      <alignment horizontal="center" vertical="center"/>
    </xf>
    <xf numFmtId="0" fontId="19" fillId="3" borderId="0" xfId="0" applyFont="1" applyFill="1" applyAlignment="1" applyProtection="1">
      <alignment horizontal="left"/>
      <protection hidden="1"/>
    </xf>
    <xf numFmtId="176" fontId="19" fillId="2" borderId="1" xfId="2" applyNumberFormat="1" applyFont="1" applyFill="1" applyBorder="1" applyAlignment="1" applyProtection="1">
      <alignment horizontal="center"/>
      <protection locked="0"/>
    </xf>
    <xf numFmtId="177" fontId="19" fillId="2" borderId="1" xfId="2" applyNumberFormat="1" applyFont="1" applyFill="1" applyBorder="1" applyAlignment="1" applyProtection="1">
      <alignment horizontal="center"/>
      <protection locked="0"/>
    </xf>
    <xf numFmtId="178" fontId="19" fillId="3" borderId="0" xfId="2" applyNumberFormat="1" applyFont="1" applyFill="1" applyAlignment="1" applyProtection="1">
      <alignment horizontal="center"/>
      <protection locked="0"/>
    </xf>
    <xf numFmtId="176" fontId="19" fillId="3" borderId="0" xfId="2" applyNumberFormat="1" applyFont="1" applyFill="1" applyAlignment="1" applyProtection="1">
      <alignment horizontal="center"/>
      <protection locked="0"/>
    </xf>
    <xf numFmtId="0" fontId="16" fillId="3" borderId="0" xfId="2" applyFont="1" applyFill="1"/>
    <xf numFmtId="1" fontId="0" fillId="2" borderId="1" xfId="0" applyNumberFormat="1" applyFill="1" applyBorder="1" applyAlignment="1" applyProtection="1">
      <alignment horizontal="center"/>
      <protection locked="0"/>
    </xf>
    <xf numFmtId="174" fontId="0" fillId="2" borderId="1" xfId="0" applyNumberFormat="1" applyFill="1" applyBorder="1" applyAlignment="1" applyProtection="1">
      <alignment horizontal="center"/>
      <protection locked="0"/>
    </xf>
    <xf numFmtId="173" fontId="0" fillId="2" borderId="1" xfId="0" applyNumberFormat="1" applyFill="1" applyBorder="1" applyAlignment="1" applyProtection="1">
      <alignment horizontal="center"/>
      <protection locked="0"/>
    </xf>
    <xf numFmtId="172" fontId="0" fillId="2" borderId="1" xfId="0" applyNumberFormat="1" applyFill="1" applyBorder="1" applyAlignment="1" applyProtection="1">
      <alignment horizontal="center"/>
      <protection locked="0"/>
    </xf>
    <xf numFmtId="9" fontId="0" fillId="2" borderId="1" xfId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e 2" xfId="2" xr:uid="{F0CED4C6-CBF8-437B-86E1-5A073E7510C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464345</xdr:colOff>
      <xdr:row>35</xdr:row>
      <xdr:rowOff>59531</xdr:rowOff>
    </xdr:from>
    <xdr:to>
      <xdr:col>13</xdr:col>
      <xdr:colOff>227909</xdr:colOff>
      <xdr:row>51</xdr:row>
      <xdr:rowOff>5173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1DD636-EA34-40BC-AABC-0439B4927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1" y="6727031"/>
          <a:ext cx="2799658" cy="3041267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95250</xdr:rowOff>
    </xdr:from>
    <xdr:to>
      <xdr:col>3</xdr:col>
      <xdr:colOff>485623</xdr:colOff>
      <xdr:row>3</xdr:row>
      <xdr:rowOff>96077</xdr:rowOff>
    </xdr:to>
    <xdr:pic>
      <xdr:nvPicPr>
        <xdr:cNvPr id="4" name="Immagine 9">
          <a:extLst>
            <a:ext uri="{FF2B5EF4-FFF2-40B4-BE49-F238E27FC236}">
              <a16:creationId xmlns:a16="http://schemas.microsoft.com/office/drawing/2014/main" id="{27A66170-156E-4C38-BD8B-85FF551C6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792" t="6154" r="5195" b="7679"/>
        <a:stretch/>
      </xdr:blipFill>
      <xdr:spPr>
        <a:xfrm>
          <a:off x="1300163" y="95250"/>
          <a:ext cx="1280960" cy="572327"/>
        </a:xfrm>
        <a:prstGeom prst="rect">
          <a:avLst/>
        </a:prstGeom>
      </xdr:spPr>
    </xdr:pic>
    <xdr:clientData/>
  </xdr:twoCellAnchor>
  <xdr:twoCellAnchor editAs="oneCell">
    <xdr:from>
      <xdr:col>2</xdr:col>
      <xdr:colOff>249543</xdr:colOff>
      <xdr:row>9</xdr:row>
      <xdr:rowOff>142875</xdr:rowOff>
    </xdr:from>
    <xdr:to>
      <xdr:col>5</xdr:col>
      <xdr:colOff>642267</xdr:colOff>
      <xdr:row>35</xdr:row>
      <xdr:rowOff>103809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99EEDC-B46B-53AD-C729-E6B45D81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3981" y="1857375"/>
          <a:ext cx="3393099" cy="4913934"/>
        </a:xfrm>
        <a:prstGeom prst="rect">
          <a:avLst/>
        </a:prstGeom>
      </xdr:spPr>
    </xdr:pic>
    <xdr:clientData/>
  </xdr:twoCellAnchor>
  <xdr:twoCellAnchor editAs="oneCell">
    <xdr:from>
      <xdr:col>6</xdr:col>
      <xdr:colOff>892487</xdr:colOff>
      <xdr:row>9</xdr:row>
      <xdr:rowOff>119062</xdr:rowOff>
    </xdr:from>
    <xdr:to>
      <xdr:col>11</xdr:col>
      <xdr:colOff>447677</xdr:colOff>
      <xdr:row>21</xdr:row>
      <xdr:rowOff>103799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BA5FD2-918A-99BB-6DB7-35BCA7B88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518" y="1833562"/>
          <a:ext cx="3358047" cy="2270737"/>
        </a:xfrm>
        <a:prstGeom prst="rect">
          <a:avLst/>
        </a:prstGeom>
      </xdr:spPr>
    </xdr:pic>
    <xdr:clientData/>
  </xdr:twoCellAnchor>
  <xdr:twoCellAnchor editAs="oneCell">
    <xdr:from>
      <xdr:col>6</xdr:col>
      <xdr:colOff>654844</xdr:colOff>
      <xdr:row>22</xdr:row>
      <xdr:rowOff>59531</xdr:rowOff>
    </xdr:from>
    <xdr:to>
      <xdr:col>12</xdr:col>
      <xdr:colOff>137424</xdr:colOff>
      <xdr:row>35</xdr:row>
      <xdr:rowOff>109093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6EB2BF-B918-B56E-F033-838618F6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7875" y="4250531"/>
          <a:ext cx="3768830" cy="252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EF6-23C1-42CA-839A-B472CF960866}">
  <sheetPr>
    <pageSetUpPr fitToPage="1"/>
  </sheetPr>
  <dimension ref="B1:R66"/>
  <sheetViews>
    <sheetView tabSelected="1" zoomScale="80" zoomScaleNormal="80" workbookViewId="0">
      <selection activeCell="P48" sqref="P48"/>
    </sheetView>
  </sheetViews>
  <sheetFormatPr defaultRowHeight="14.4" x14ac:dyDescent="0.3"/>
  <cols>
    <col min="3" max="3" width="13.09765625" customWidth="1"/>
    <col min="4" max="5" width="15.8984375" customWidth="1"/>
    <col min="6" max="6" width="14.8984375" customWidth="1"/>
    <col min="7" max="7" width="11.3984375" customWidth="1"/>
    <col min="8" max="8" width="16.296875" customWidth="1"/>
    <col min="18" max="18" width="12.3984375" bestFit="1" customWidth="1"/>
  </cols>
  <sheetData>
    <row r="1" spans="2:14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pans="2:14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3" spans="2:14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2:14" x14ac:dyDescent="0.3">
      <c r="B4" s="2"/>
      <c r="C4" s="3"/>
      <c r="D4" s="3"/>
      <c r="E4" s="3"/>
      <c r="F4" s="3"/>
      <c r="G4" s="3"/>
      <c r="H4" s="3"/>
      <c r="I4" s="5" t="s">
        <v>0</v>
      </c>
      <c r="J4" s="5"/>
      <c r="K4" s="3"/>
      <c r="L4" s="3"/>
      <c r="M4" s="3"/>
      <c r="N4" s="2"/>
    </row>
    <row r="5" spans="2:14" x14ac:dyDescent="0.3"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</row>
    <row r="6" spans="2:14" ht="14.95" x14ac:dyDescent="0.3">
      <c r="B6" s="2"/>
      <c r="C6" s="21"/>
      <c r="D6" s="21"/>
      <c r="E6" s="21"/>
      <c r="F6" s="21"/>
      <c r="G6" s="7" t="s">
        <v>1</v>
      </c>
      <c r="H6" s="21"/>
      <c r="I6" s="21"/>
      <c r="J6" s="21"/>
      <c r="K6" s="21"/>
      <c r="L6" s="21"/>
      <c r="M6" s="21"/>
      <c r="N6" s="2"/>
    </row>
    <row r="7" spans="2:14" ht="14.95" x14ac:dyDescent="0.3">
      <c r="B7" s="2"/>
      <c r="C7" s="21"/>
      <c r="D7" s="21"/>
      <c r="E7" s="21"/>
      <c r="F7" s="21"/>
      <c r="G7" s="22" t="s">
        <v>2</v>
      </c>
      <c r="H7" s="21"/>
      <c r="I7" s="21"/>
      <c r="J7" s="21"/>
      <c r="K7" s="21"/>
      <c r="L7" s="21"/>
      <c r="M7" s="21"/>
      <c r="N7" s="2"/>
    </row>
    <row r="8" spans="2:14" x14ac:dyDescent="0.3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</row>
    <row r="9" spans="2:14" x14ac:dyDescent="0.3">
      <c r="B9" s="2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8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8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8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8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8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8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8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8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8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R26" s="1"/>
    </row>
    <row r="27" spans="2:18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8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8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8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8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8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x14ac:dyDescent="0.3">
      <c r="B39" s="2"/>
      <c r="C39" s="2"/>
      <c r="D39" s="2"/>
      <c r="E39" s="2"/>
      <c r="F39" s="23" t="s">
        <v>3</v>
      </c>
      <c r="G39" s="2"/>
      <c r="H39" s="23" t="s">
        <v>4</v>
      </c>
      <c r="I39" s="2"/>
      <c r="J39" s="2"/>
      <c r="K39" s="2"/>
      <c r="L39" s="2"/>
      <c r="M39" s="2"/>
      <c r="N39" s="2"/>
    </row>
    <row r="40" spans="2:14" x14ac:dyDescent="0.3">
      <c r="B40" s="2"/>
      <c r="C40" s="8" t="s">
        <v>5</v>
      </c>
      <c r="D40" s="2"/>
      <c r="E40" s="2"/>
      <c r="F40" s="9">
        <v>10</v>
      </c>
      <c r="G40" s="2"/>
      <c r="H40" s="10">
        <f>F40*2.20462</f>
        <v>22.046199999999999</v>
      </c>
      <c r="I40" s="2"/>
      <c r="J40" s="2"/>
      <c r="K40" s="2"/>
      <c r="L40" s="2"/>
      <c r="M40" s="2"/>
      <c r="N40" s="2"/>
    </row>
    <row r="41" spans="2:14" x14ac:dyDescent="0.3">
      <c r="B41" s="2"/>
      <c r="C41" s="8"/>
      <c r="D41" s="2"/>
      <c r="E41" s="2"/>
      <c r="F41" s="9"/>
      <c r="G41" s="2"/>
      <c r="H41" s="10"/>
      <c r="I41" s="2"/>
      <c r="J41" s="2"/>
      <c r="K41" s="2"/>
      <c r="L41" s="2"/>
      <c r="M41" s="2"/>
      <c r="N41" s="2"/>
    </row>
    <row r="42" spans="2:14" ht="18" customHeight="1" x14ac:dyDescent="0.3">
      <c r="B42" s="2"/>
      <c r="C42" s="11"/>
      <c r="D42" s="11"/>
      <c r="E42" s="12"/>
      <c r="F42" s="13" t="s">
        <v>6</v>
      </c>
      <c r="G42" s="2"/>
      <c r="H42" s="13" t="s">
        <v>7</v>
      </c>
      <c r="I42" s="2"/>
      <c r="J42" s="2"/>
      <c r="K42" s="2"/>
      <c r="L42" s="2"/>
      <c r="M42" s="2"/>
      <c r="N42" s="2"/>
    </row>
    <row r="43" spans="2:14" x14ac:dyDescent="0.3">
      <c r="B43" s="2"/>
      <c r="C43" s="8" t="s">
        <v>8</v>
      </c>
      <c r="D43" s="2"/>
      <c r="E43" s="2"/>
      <c r="F43" s="37">
        <v>200</v>
      </c>
      <c r="G43" s="2"/>
      <c r="H43" s="38">
        <v>0.25</v>
      </c>
      <c r="I43" s="2"/>
      <c r="J43" s="2"/>
      <c r="K43" s="2"/>
      <c r="L43" s="2"/>
      <c r="M43" s="2"/>
      <c r="N43" s="2"/>
    </row>
    <row r="44" spans="2:14" x14ac:dyDescent="0.3">
      <c r="B44" s="2"/>
      <c r="C44" s="8"/>
      <c r="D44" s="2"/>
      <c r="E44" s="2"/>
      <c r="F44" s="15">
        <f>F43/1000</f>
        <v>0.2</v>
      </c>
      <c r="G44" s="2"/>
      <c r="H44" s="14">
        <f>H43/1000</f>
        <v>2.5000000000000001E-4</v>
      </c>
      <c r="I44" s="2"/>
      <c r="J44" s="2"/>
      <c r="K44" s="2"/>
      <c r="L44" s="2"/>
      <c r="M44" s="2"/>
      <c r="N44" s="2"/>
    </row>
    <row r="45" spans="2:14" x14ac:dyDescent="0.3">
      <c r="B45" s="2"/>
      <c r="C45" s="8"/>
      <c r="D45" s="2"/>
      <c r="E45" s="2"/>
      <c r="F45" s="15"/>
      <c r="G45" s="2"/>
      <c r="H45" s="16"/>
      <c r="I45" s="2"/>
      <c r="J45" s="2"/>
      <c r="K45" s="2"/>
      <c r="L45" s="2"/>
      <c r="M45" s="2"/>
      <c r="N45" s="2"/>
    </row>
    <row r="46" spans="2:14" ht="14.95" x14ac:dyDescent="0.3">
      <c r="B46" s="2"/>
      <c r="C46" s="8" t="s">
        <v>9</v>
      </c>
      <c r="D46" s="2"/>
      <c r="E46" s="2"/>
      <c r="F46" s="17">
        <v>1.45</v>
      </c>
      <c r="G46" s="2"/>
      <c r="H46" s="18">
        <f>F46*62.428</f>
        <v>90.520599999999988</v>
      </c>
      <c r="I46" s="2"/>
      <c r="J46" s="2"/>
      <c r="K46" s="2"/>
      <c r="L46" s="2"/>
      <c r="M46" s="2"/>
      <c r="N46" s="2"/>
    </row>
    <row r="47" spans="2:14" x14ac:dyDescent="0.3">
      <c r="B47" s="2"/>
      <c r="C47" s="8" t="s">
        <v>10</v>
      </c>
      <c r="D47" s="2"/>
      <c r="E47" s="2"/>
      <c r="F47" s="19">
        <f>F46*F44</f>
        <v>0.28999999999999998</v>
      </c>
      <c r="G47" s="2"/>
      <c r="H47" s="20">
        <f>H46*H44/12</f>
        <v>1.8858458333333333E-3</v>
      </c>
      <c r="I47" s="2"/>
      <c r="J47" s="2"/>
      <c r="K47" s="2"/>
      <c r="L47" s="2"/>
      <c r="M47" s="2"/>
      <c r="N47" s="2"/>
    </row>
    <row r="48" spans="2:14" x14ac:dyDescent="0.3">
      <c r="B48" s="2"/>
      <c r="C48" s="8"/>
      <c r="D48" s="2"/>
      <c r="E48" s="2"/>
      <c r="F48" s="19"/>
      <c r="G48" s="2"/>
      <c r="H48" s="20"/>
      <c r="I48" s="2"/>
      <c r="J48" s="2"/>
      <c r="K48" s="2"/>
      <c r="L48" s="2"/>
      <c r="M48" s="2"/>
      <c r="N48" s="2"/>
    </row>
    <row r="49" spans="2:14" x14ac:dyDescent="0.3">
      <c r="B49" s="2"/>
      <c r="C49" s="8" t="s">
        <v>11</v>
      </c>
      <c r="D49" s="2"/>
      <c r="E49" s="2"/>
      <c r="F49" s="39">
        <v>50</v>
      </c>
      <c r="G49" s="2"/>
      <c r="H49" s="40">
        <v>1000</v>
      </c>
      <c r="I49" s="2"/>
      <c r="J49" s="2"/>
      <c r="K49" s="2"/>
      <c r="L49" s="2"/>
      <c r="M49" s="2"/>
      <c r="N49" s="2"/>
    </row>
    <row r="50" spans="2:14" x14ac:dyDescent="0.3">
      <c r="B50" s="2"/>
      <c r="C50" s="8" t="s">
        <v>12</v>
      </c>
      <c r="D50" s="2"/>
      <c r="E50" s="2"/>
      <c r="F50" s="41">
        <v>0.05</v>
      </c>
      <c r="G50" s="2"/>
      <c r="H50" s="41">
        <v>0.05</v>
      </c>
      <c r="I50" s="2"/>
      <c r="J50" s="2"/>
      <c r="K50" s="2"/>
      <c r="L50" s="2"/>
      <c r="M50" s="2"/>
      <c r="N50" s="2"/>
    </row>
    <row r="51" spans="2:14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x14ac:dyDescent="0.3">
      <c r="B52" s="2"/>
      <c r="C52" s="8" t="s">
        <v>13</v>
      </c>
      <c r="D52" s="2"/>
      <c r="E52" s="2"/>
      <c r="F52" s="32">
        <v>12</v>
      </c>
      <c r="G52" s="34">
        <f>F52/25.4</f>
        <v>0.47244094488188981</v>
      </c>
      <c r="H52" s="36"/>
      <c r="I52" s="36" t="s">
        <v>14</v>
      </c>
      <c r="J52" s="2"/>
      <c r="K52" s="2"/>
      <c r="L52" s="2"/>
      <c r="M52" s="2"/>
      <c r="N52" s="2"/>
    </row>
    <row r="53" spans="2:14" x14ac:dyDescent="0.3">
      <c r="B53" s="2"/>
      <c r="C53" s="2"/>
      <c r="D53" s="2"/>
      <c r="E53" s="2"/>
      <c r="F53" s="33">
        <v>0.5</v>
      </c>
      <c r="G53" s="35">
        <f>F53*25.4</f>
        <v>12.7</v>
      </c>
      <c r="H53" s="36"/>
      <c r="I53" s="36" t="s">
        <v>15</v>
      </c>
      <c r="J53" s="2"/>
      <c r="K53" s="2"/>
      <c r="L53" s="2"/>
      <c r="M53" s="2"/>
      <c r="N53" s="2"/>
    </row>
    <row r="54" spans="2:14" ht="14.95" thickBot="1" x14ac:dyDescent="0.3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ht="15.55" thickBot="1" x14ac:dyDescent="0.35">
      <c r="B55" s="2"/>
      <c r="C55" s="25" t="s">
        <v>16</v>
      </c>
      <c r="D55" s="26"/>
      <c r="E55" s="26"/>
      <c r="F55" s="28">
        <f>ROUNDUP(F49*(1+F50)*F47/F40,0)</f>
        <v>2</v>
      </c>
      <c r="G55" s="27"/>
      <c r="H55" s="28">
        <f>ROUNDUP(H49*(1+H50)*H47/H40,0)</f>
        <v>1</v>
      </c>
      <c r="I55" s="2"/>
      <c r="J55" s="2"/>
      <c r="K55" s="2"/>
      <c r="L55" s="2"/>
      <c r="M55" s="2"/>
      <c r="N55" s="2"/>
    </row>
    <row r="56" spans="2:14" ht="14.95" thickBot="1" x14ac:dyDescent="0.35">
      <c r="B56" s="2"/>
      <c r="C56" s="29" t="s">
        <v>17</v>
      </c>
      <c r="D56" s="30" t="s">
        <v>18</v>
      </c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 x14ac:dyDescent="0.3">
      <c r="B58" s="2"/>
      <c r="C58" s="24" t="s">
        <v>19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 x14ac:dyDescent="0.3">
      <c r="B59" s="2"/>
      <c r="C59" s="8" t="s">
        <v>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x14ac:dyDescent="0.3">
      <c r="B60" s="2"/>
      <c r="C60" s="8" t="s">
        <v>21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 x14ac:dyDescent="0.3">
      <c r="B61" s="2"/>
      <c r="C61" s="31" t="s">
        <v>22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2:14" x14ac:dyDescent="0.3">
      <c r="B62" s="2"/>
      <c r="C62" s="31" t="s">
        <v>23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4" x14ac:dyDescent="0.3">
      <c r="B63" s="2"/>
      <c r="C63" s="31" t="s">
        <v>24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4" x14ac:dyDescent="0.3">
      <c r="B64" s="2"/>
      <c r="C64" s="8" t="s">
        <v>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 x14ac:dyDescent="0.3">
      <c r="B65" s="2"/>
      <c r="C65" s="8" t="s">
        <v>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 x14ac:dyDescent="0.3">
      <c r="B66" s="2"/>
      <c r="C66" s="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</sheetData>
  <sheetProtection sheet="1" objects="1" scenarios="1"/>
  <pageMargins left="0.25" right="0.25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3A61CA2626B4BBAE534155A8BCC61" ma:contentTypeVersion="16" ma:contentTypeDescription="Create a new document." ma:contentTypeScope="" ma:versionID="89ae2910ff4934a028ac554232792900">
  <xsd:schema xmlns:xsd="http://www.w3.org/2001/XMLSchema" xmlns:xs="http://www.w3.org/2001/XMLSchema" xmlns:p="http://schemas.microsoft.com/office/2006/metadata/properties" xmlns:ns2="1b0b60c9-b91b-4cf5-9d85-2fe57728c0fb" xmlns:ns3="d2378695-bf9a-41f5-abac-4c997d85a59d" targetNamespace="http://schemas.microsoft.com/office/2006/metadata/properties" ma:root="true" ma:fieldsID="aef4b0605f088d24d5614071de68bb64" ns2:_="" ns3:_="">
    <xsd:import namespace="1b0b60c9-b91b-4cf5-9d85-2fe57728c0fb"/>
    <xsd:import namespace="d2378695-bf9a-41f5-abac-4c997d85a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b60c9-b91b-4cf5-9d85-2fe57728c0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108ccb5-cea6-4716-bdbd-2f7028708f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78695-bf9a-41f5-abac-4c997d85a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Salva ID in modo permanente" ma:description="Mantenere ID all'aggiunta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f02198ae-49cd-4dcc-aed3-c5b404775f3a}" ma:internalName="TaxCatchAll" ma:showField="CatchAllData" ma:web="d2378695-bf9a-41f5-abac-4c997d85a5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378695-bf9a-41f5-abac-4c997d85a59d">
      <UserInfo>
        <DisplayName>Hannes Blaas</DisplayName>
        <AccountId>15</AccountId>
        <AccountType/>
      </UserInfo>
      <UserInfo>
        <DisplayName>Leonardo Diaco</DisplayName>
        <AccountId>359</AccountId>
        <AccountType/>
      </UserInfo>
    </SharedWithUsers>
    <_dlc_DocId xmlns="d2378695-bf9a-41f5-abac-4c997d85a59d">NKYR4AWDHMV7-1542072115-31197</_dlc_DocId>
    <_dlc_DocIdUrl xmlns="d2378695-bf9a-41f5-abac-4c997d85a59d">
      <Url>https://rothoblaas.sharepoint.com/sites/rb-us/_layouts/15/DocIdRedir.aspx?ID=NKYR4AWDHMV7-1542072115-31197</Url>
      <Description>NKYR4AWDHMV7-1542072115-31197</Description>
    </_dlc_DocIdUrl>
    <lcf76f155ced4ddcb4097134ff3c332f xmlns="1b0b60c9-b91b-4cf5-9d85-2fe57728c0fb">
      <Terms xmlns="http://schemas.microsoft.com/office/infopath/2007/PartnerControls"/>
    </lcf76f155ced4ddcb4097134ff3c332f>
    <TaxCatchAll xmlns="d2378695-bf9a-41f5-abac-4c997d85a5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D0455CA-CBDE-425F-9C44-5B818CB1D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b60c9-b91b-4cf5-9d85-2fe57728c0fb"/>
    <ds:schemaRef ds:uri="d2378695-bf9a-41f5-abac-4c997d85a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240FEB-BBC9-46EE-BF9C-72E34B3D6248}">
  <ds:schemaRefs>
    <ds:schemaRef ds:uri="http://schemas.microsoft.com/office/2006/metadata/properties"/>
    <ds:schemaRef ds:uri="http://schemas.microsoft.com/office/infopath/2007/PartnerControls"/>
    <ds:schemaRef ds:uri="d2378695-bf9a-41f5-abac-4c997d85a59d"/>
    <ds:schemaRef ds:uri="1b0b60c9-b91b-4cf5-9d85-2fe57728c0fb"/>
  </ds:schemaRefs>
</ds:datastoreItem>
</file>

<file path=customXml/itemProps3.xml><?xml version="1.0" encoding="utf-8"?>
<ds:datastoreItem xmlns:ds="http://schemas.openxmlformats.org/officeDocument/2006/customXml" ds:itemID="{3D822E02-449D-4E77-9ADE-7AF2E6E67D1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3786E23-FBCB-4ACA-BBD6-8BAB3A75F79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FLUID MEMBRANE</vt:lpstr>
      <vt:lpstr>'FLUID MEMBRANE'!Print_Area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Cattelino</dc:creator>
  <cp:keywords/>
  <dc:description/>
  <cp:lastModifiedBy>Hannes Blaas</cp:lastModifiedBy>
  <cp:revision/>
  <dcterms:created xsi:type="dcterms:W3CDTF">2022-07-25T17:58:51Z</dcterms:created>
  <dcterms:modified xsi:type="dcterms:W3CDTF">2023-05-25T23:32:42Z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0x0101009623A61CA2626B4BBAE534155A8BCC61</vt:lpwstr>
  </property>
  <property fmtid="{D5CDD505-2E9C-101B-9397-08002B2CF9AE}" pid="3" name="_dlc_DocIdItemGuid">
    <vt:lpwstr>25a5b98a-cbbd-427c-a3fc-f9b5927ab294</vt:lpwstr>
  </property>
</Properties>
</file>